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gen_name">'Resource Data'!$B$3:$B$173</definedName>
    <definedName name="OWNER" localSheetId="3">'Resource Data'!$B$3:$B$173</definedName>
    <definedName name="OWNER" localSheetId="2">'Texas Averages and Defaults'!$B$2:$L$7</definedName>
    <definedName name="_xlnm.Print_Area" localSheetId="1">'Label - Reference Only'!$B$2:$E$26</definedName>
  </definedNames>
  <calcPr calcId="145621" iterate="1" iterateCount="1" iterateDelta="0"/>
</workbook>
</file>

<file path=xl/calcChain.xml><?xml version="1.0" encoding="utf-8"?>
<calcChain xmlns="http://schemas.openxmlformats.org/spreadsheetml/2006/main">
  <c r="N17" i="3" l="1"/>
  <c r="N18" i="3"/>
  <c r="N19" i="3"/>
  <c r="N20" i="3"/>
  <c r="N21" i="3"/>
  <c r="N22" i="3"/>
  <c r="N23" i="3"/>
  <c r="N24" i="3"/>
  <c r="N25" i="3"/>
  <c r="N26" i="3"/>
  <c r="N16" i="3"/>
  <c r="M17" i="3"/>
  <c r="M18" i="3"/>
  <c r="M19" i="3"/>
  <c r="M20" i="3"/>
  <c r="M21" i="3"/>
  <c r="M22" i="3"/>
  <c r="M23" i="3"/>
  <c r="M24" i="3"/>
  <c r="M25" i="3"/>
  <c r="M26" i="3"/>
  <c r="M16" i="3"/>
  <c r="L17" i="3"/>
  <c r="L18" i="3"/>
  <c r="L19" i="3"/>
  <c r="L20" i="3"/>
  <c r="L21" i="3"/>
  <c r="L22" i="3"/>
  <c r="L23" i="3"/>
  <c r="L24" i="3"/>
  <c r="L25" i="3"/>
  <c r="L26" i="3"/>
  <c r="L16" i="3"/>
  <c r="K17" i="3"/>
  <c r="K18" i="3"/>
  <c r="K19" i="3"/>
  <c r="K20" i="3"/>
  <c r="K21" i="3"/>
  <c r="K22" i="3"/>
  <c r="K23" i="3"/>
  <c r="K24" i="3"/>
  <c r="K25" i="3"/>
  <c r="K26" i="3"/>
  <c r="K16" i="3"/>
  <c r="J17" i="3"/>
  <c r="J18" i="3"/>
  <c r="J19" i="3"/>
  <c r="J20" i="3"/>
  <c r="J21" i="3"/>
  <c r="J22" i="3"/>
  <c r="J23" i="3"/>
  <c r="J24" i="3"/>
  <c r="J25" i="3"/>
  <c r="J26" i="3"/>
  <c r="J16" i="3"/>
  <c r="I17" i="3"/>
  <c r="I18" i="3"/>
  <c r="I19" i="3"/>
  <c r="I20" i="3"/>
  <c r="I21" i="3"/>
  <c r="I22" i="3"/>
  <c r="I23" i="3"/>
  <c r="I24" i="3"/>
  <c r="I25" i="3"/>
  <c r="I26" i="3"/>
  <c r="I16" i="3"/>
  <c r="H17" i="3"/>
  <c r="H18" i="3"/>
  <c r="H19" i="3"/>
  <c r="H20" i="3"/>
  <c r="H21" i="3"/>
  <c r="H22" i="3"/>
  <c r="H23" i="3"/>
  <c r="H24" i="3"/>
  <c r="H25" i="3"/>
  <c r="H26" i="3"/>
  <c r="H16" i="3"/>
  <c r="G17" i="3"/>
  <c r="G18" i="3"/>
  <c r="G19" i="3"/>
  <c r="G20" i="3"/>
  <c r="G21" i="3"/>
  <c r="G22" i="3"/>
  <c r="G23" i="3"/>
  <c r="G24" i="3"/>
  <c r="G25" i="3"/>
  <c r="G26" i="3"/>
  <c r="G16" i="3"/>
  <c r="F17" i="3"/>
  <c r="F18" i="3"/>
  <c r="F19" i="3"/>
  <c r="F20" i="3"/>
  <c r="F21" i="3"/>
  <c r="F22" i="3"/>
  <c r="F23" i="3"/>
  <c r="F24" i="3"/>
  <c r="F25" i="3"/>
  <c r="F26" i="3"/>
  <c r="F16" i="3"/>
  <c r="E17" i="3"/>
  <c r="E18" i="3"/>
  <c r="E19" i="3"/>
  <c r="E20" i="3"/>
  <c r="E21" i="3"/>
  <c r="E22" i="3"/>
  <c r="E23" i="3"/>
  <c r="E24" i="3"/>
  <c r="E25" i="3"/>
  <c r="E26" i="3"/>
  <c r="E16" i="3"/>
  <c r="D21" i="3" l="1"/>
  <c r="D20" i="3"/>
  <c r="I15" i="2"/>
  <c r="E7" i="2" s="1"/>
  <c r="I14" i="2"/>
  <c r="E6" i="2" s="1"/>
  <c r="I13" i="2"/>
  <c r="E5" i="2" s="1"/>
  <c r="I12" i="2"/>
  <c r="E4" i="2" s="1"/>
  <c r="I11" i="2"/>
  <c r="E3" i="2" s="1"/>
  <c r="E8" i="2" s="1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27" i="3"/>
  <c r="C8" i="3"/>
  <c r="D22" i="3"/>
  <c r="D24" i="3"/>
  <c r="D26" i="3"/>
  <c r="D25" i="3"/>
  <c r="D23" i="3"/>
  <c r="D19" i="3"/>
  <c r="D18" i="3"/>
  <c r="D17" i="3"/>
  <c r="D16" i="3"/>
  <c r="D27" i="3" s="1"/>
  <c r="F27" i="3"/>
  <c r="F8" i="3" s="1"/>
  <c r="J27" i="3"/>
  <c r="J8" i="3" s="1"/>
  <c r="K27" i="3"/>
  <c r="K8" i="3" s="1"/>
  <c r="M27" i="3"/>
  <c r="M8" i="3" s="1"/>
  <c r="G27" i="3"/>
  <c r="G8" i="3" s="1"/>
  <c r="L27" i="3"/>
  <c r="L8" i="3" s="1"/>
  <c r="H27" i="3"/>
  <c r="H8" i="3" s="1"/>
  <c r="E27" i="3"/>
  <c r="E8" i="3" s="1"/>
  <c r="I27" i="3"/>
  <c r="I8" i="3" s="1"/>
  <c r="N27" i="3"/>
  <c r="N8" i="3" s="1"/>
  <c r="C9" i="3"/>
  <c r="K9" i="3" s="1"/>
  <c r="C10" i="3"/>
  <c r="D7" i="3" s="1"/>
  <c r="H9" i="3"/>
  <c r="E9" i="3"/>
  <c r="D8" i="3"/>
  <c r="D10" i="3" l="1"/>
  <c r="I9" i="3"/>
  <c r="M9" i="3"/>
  <c r="G9" i="3"/>
  <c r="D9" i="3"/>
  <c r="J9" i="3"/>
  <c r="N9" i="3"/>
  <c r="L9" i="3"/>
  <c r="F9" i="3"/>
  <c r="N10" i="3" l="1"/>
  <c r="H15" i="2" s="1"/>
  <c r="D7" i="2" s="1"/>
  <c r="K10" i="3"/>
  <c r="H12" i="2" s="1"/>
  <c r="D4" i="2" s="1"/>
  <c r="E10" i="3"/>
  <c r="L10" i="3"/>
  <c r="H13" i="2" s="1"/>
  <c r="D5" i="2" s="1"/>
  <c r="H10" i="3"/>
  <c r="J10" i="3"/>
  <c r="H11" i="2" s="1"/>
  <c r="D3" i="2" s="1"/>
  <c r="G10" i="3"/>
  <c r="I10" i="3"/>
  <c r="M10" i="3"/>
  <c r="F10" i="3"/>
  <c r="C32" i="3" l="1"/>
  <c r="H14" i="2"/>
  <c r="D6" i="2" s="1"/>
  <c r="D8" i="2" s="1"/>
  <c r="H5" i="2"/>
  <c r="F12" i="3"/>
  <c r="I5" i="2" s="1"/>
  <c r="H8" i="2"/>
  <c r="I12" i="3"/>
  <c r="I8" i="2" s="1"/>
  <c r="H6" i="2"/>
  <c r="G12" i="3"/>
  <c r="I6" i="2" s="1"/>
  <c r="H7" i="2"/>
  <c r="H12" i="3"/>
  <c r="I7" i="2" s="1"/>
  <c r="H4" i="2"/>
  <c r="E12" i="3"/>
  <c r="I4" i="2" s="1"/>
</calcChain>
</file>

<file path=xl/sharedStrings.xml><?xml version="1.0" encoding="utf-8"?>
<sst xmlns="http://schemas.openxmlformats.org/spreadsheetml/2006/main" count="419" uniqueCount="374">
  <si>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</si>
  <si>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</si>
  <si>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</si>
  <si>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</si>
  <si>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</si>
  <si>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</si>
  <si>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</si>
  <si>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</si>
  <si>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</si>
  <si>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</si>
  <si>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</si>
  <si>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FORMOSA UTILITY VENTURE LTD</t>
  </si>
  <si>
    <t>EXTEX-LAPORTE LP</t>
  </si>
  <si>
    <t>DECORDOVA POWER COMPANY LLC (RE)</t>
  </si>
  <si>
    <t>EXXONMOBIL REFINING AND SUPPLY COMPANY</t>
  </si>
  <si>
    <t>BROWNSVILLE PUBLIC UTILITIES BOARD OKLA J3 (RES)</t>
  </si>
  <si>
    <t>POWER RESOURCES LTD</t>
  </si>
  <si>
    <t>BROWNSVILLE PUBLIC UTILITIES BOARD AEP (RES)</t>
  </si>
  <si>
    <t>OKLAHOMA MUNICIPAL POWER AUTHORITY</t>
  </si>
  <si>
    <t>VALLEY NG POWER COMPANY LLC</t>
  </si>
  <si>
    <t>TRADINGHOUSE POWER COMPANY LLC (RE)</t>
  </si>
  <si>
    <t>PARIS GENERATION LP (RE)</t>
  </si>
  <si>
    <t>EXTEX LAPORTE LP 2</t>
  </si>
  <si>
    <t>AES DEEPWATER INC</t>
  </si>
  <si>
    <t>AIR LIQUIDE LARGE INDUSTRIES US LP (RE)</t>
  </si>
  <si>
    <t>BRYAN TEXAS UTILITIES (RES)</t>
  </si>
  <si>
    <t>BOSQUE POWER COMPANY LLC (RES)</t>
  </si>
  <si>
    <t>BASTROP ENERGY PARTNERS LP</t>
  </si>
  <si>
    <t>SWEENY COGENERATION LP</t>
  </si>
  <si>
    <t>SOUTH TEXAS ELECTRIC CO OP INC (RES)</t>
  </si>
  <si>
    <t>GIM CHANNELVIEW COGENERATION LLC (RE)</t>
  </si>
  <si>
    <t>GREGORY POWER PARTNERS LP</t>
  </si>
  <si>
    <t>RIO NOGALES POWER PROJECT LP</t>
  </si>
  <si>
    <t>ODESSA-ECTOR POWER PARTNERS LP</t>
  </si>
  <si>
    <t>TENASKA GATEWAY PARTNERS LTD</t>
  </si>
  <si>
    <t>GEN TEX POWER CORP</t>
  </si>
  <si>
    <t>WOLF HOLLOW I LP</t>
  </si>
  <si>
    <t>COLETO CREEK POWER LP</t>
  </si>
  <si>
    <t>GUADALUPE POWER PARTNERS LP</t>
  </si>
  <si>
    <t>MIDLOTHIAN ENERGY LP</t>
  </si>
  <si>
    <t>HAYS ENERGY LP</t>
  </si>
  <si>
    <t>KIOWA POWER PARTNERS LLC (RES)</t>
  </si>
  <si>
    <t>BIG BROWN POWER COMPANY LLC (RE)</t>
  </si>
  <si>
    <t>LOWER COLORADO RIVER AUTHORITY (RES)</t>
  </si>
  <si>
    <t>CITY OF AUSTIN DBA AUSTIN ENERGY (RES)</t>
  </si>
  <si>
    <t>NRG TEXAS POWER LLC (RE)</t>
  </si>
  <si>
    <t>LUMINANT GENERATION COMPANY LLC (RE)</t>
  </si>
  <si>
    <t>AMERICAN ELECTRIC POWER TEXAS NORTH COMPANY</t>
  </si>
  <si>
    <t>PUBLIC SERVICE CO OF OKLAHOMA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</si>
  <si>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</si>
  <si>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</si>
  <si>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</si>
  <si>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</si>
  <si>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</si>
  <si>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</si>
  <si>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</si>
  <si>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</si>
  <si>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</si>
  <si>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</si>
  <si>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</si>
  <si>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</si>
  <si>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</si>
  <si>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</si>
  <si>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</si>
  <si>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</si>
  <si>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</si>
  <si>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</si>
  <si>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</si>
  <si>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</si>
  <si>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</si>
  <si>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</si>
  <si>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</si>
  <si>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</si>
  <si>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</si>
  <si>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</si>
  <si>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</si>
  <si>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</si>
  <si>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</si>
  <si>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</si>
  <si>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</si>
  <si>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>DENTON MUNICIPAL ELECTRIC (RES)</t>
  </si>
  <si>
    <t>BARNEY M DAVIS UNIT 1</t>
  </si>
  <si>
    <t>LAREDO WLE LP (RES)</t>
  </si>
  <si>
    <t>LAREDO WLE LP (LAREDO ENERGY CENTER) (RE)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</si>
  <si>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</si>
  <si>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</si>
  <si>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</si>
  <si>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</si>
  <si>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</si>
  <si>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</si>
  <si>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</si>
  <si>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</si>
  <si>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Generation Fuel Mix%</t>
  </si>
  <si>
    <t>The statewide average for renewable content:</t>
  </si>
  <si>
    <t>Renewable Content for this product:</t>
  </si>
  <si>
    <t xml:space="preserve"> Product Total</t>
  </si>
  <si>
    <t>For EFL requirements per 25.475 revised 3/16/09:</t>
  </si>
  <si>
    <t>Index Values for Label  (Product Total/Statewide Average)</t>
  </si>
  <si>
    <t>WOLF RIDGE WIND LLC (RE)</t>
  </si>
  <si>
    <t>WINDPOWER PARTNERS 1994 LP LCRA (RES)</t>
  </si>
  <si>
    <t>WINDPOWER PARTNERS 1994 LP AUSTIN ENERGY (RES)</t>
  </si>
  <si>
    <t>WHIRLWIND ENERGY LLC</t>
  </si>
  <si>
    <t>WEST TEXAS WIND ENERGY PARTNERS LP (RE)</t>
  </si>
  <si>
    <t>VICTORIA WLE LP (RES)</t>
  </si>
  <si>
    <t>TRENT WIND FARM LP (RE)</t>
  </si>
  <si>
    <t>TEXAS PETROCHEMICALS LLC (RE)</t>
  </si>
  <si>
    <t>TEXAS BIG SPRING LP</t>
  </si>
  <si>
    <t>SWEETWATER WIND 5 LLC (RE)</t>
  </si>
  <si>
    <t>SWEETWATER WIND 4 LLC (RES)</t>
  </si>
  <si>
    <t>SWEETWATER WIND 3 LLC CPS (RES)</t>
  </si>
  <si>
    <t>SWEETWATER WIND 3 LLC (RES)</t>
  </si>
  <si>
    <t>SWEETWATER WIND 2 LLC (RES)</t>
  </si>
  <si>
    <t>SWEETWATER WIND 1 LLC (RES)</t>
  </si>
  <si>
    <t>SILVER STAR I POWER PARTNERS LLC (RE)</t>
  </si>
  <si>
    <t>SHERBINO I WIND FARM LLC (RE)</t>
  </si>
  <si>
    <t>SCURRY COUNTY WIND LP</t>
  </si>
  <si>
    <t>SANDOW POWER COMPANY LLC (RE)</t>
  </si>
  <si>
    <t>SAND BLUFF WIND FARM LLC (RE)</t>
  </si>
  <si>
    <t>ROSCOE WIND FARM LLC (RE)</t>
  </si>
  <si>
    <t>PYRON WIND FARM LLC (RE)</t>
  </si>
  <si>
    <t>POST WIND FARM LP</t>
  </si>
  <si>
    <t>POST OAK WIND LLC</t>
  </si>
  <si>
    <t>PENASCAL WIND POWER LLC B (RE)</t>
  </si>
  <si>
    <t>PENASCAL WIND POWER LLC (RE)</t>
  </si>
  <si>
    <t>OPTIM ENERGY TWIN OAKS LP (RE)</t>
  </si>
  <si>
    <t>OPTIM ENERGY CEDAR BAYOU 4 LLC (RE)</t>
  </si>
  <si>
    <t>OPTIM ENERGY ALTURA COGEN LLC (RE)</t>
  </si>
  <si>
    <t>OCOTILLO WINDPOWER LP (RE)</t>
  </si>
  <si>
    <t>OAK GROVE MANAGEMENT COMPANY LLC (RE)</t>
  </si>
  <si>
    <t>NOTREES WINDPOWER LP (RE)</t>
  </si>
  <si>
    <t>MESQUITE WIND LLC</t>
  </si>
  <si>
    <t>MAVERICK COUNTY WATER CONTROL AND IMPROVEMENT DISTRICT NO. 1</t>
  </si>
  <si>
    <t>LUMINANT ENERGY COMPANY LLC RMR (RE)</t>
  </si>
  <si>
    <t>LORAINE WINDPARK PROJECT LLC (RE)</t>
  </si>
  <si>
    <t>LAMAR POWER PARTNERS LLC (RE)</t>
  </si>
  <si>
    <t>INDIAN MESA WIND FARM LLC TXU (RE)</t>
  </si>
  <si>
    <t>INDIAN MESA WIND FARM LLC LCRA (RE)</t>
  </si>
  <si>
    <t>INADALE WIND FARM LLC (RE)</t>
  </si>
  <si>
    <t>FPLE FORNEY LLC 2 (RE)</t>
  </si>
  <si>
    <t>FPLE FORNEY LLC (RE)</t>
  </si>
  <si>
    <t>FPL ENERGY UPTON WIND IV LLC (RE)</t>
  </si>
  <si>
    <t>FPL ENERGY UPTON WIND III LLC (RE)</t>
  </si>
  <si>
    <t>FPL ENERGY UPTON WIND II LLC (RE)</t>
  </si>
  <si>
    <t>FPL ENERGY UPTON WIND I LLC (RE)</t>
  </si>
  <si>
    <t>FPL ENERGY HORSE HOLLOW WIND LLC (RE)</t>
  </si>
  <si>
    <t>FPL ENERGY HORSE HOLLOW WIND II LLC (RE)</t>
  </si>
  <si>
    <t>FPL ENERGY CALLAHAN WIND LP (RES)</t>
  </si>
  <si>
    <t>FOREST CREEK WIND FARM LLC (RE)</t>
  </si>
  <si>
    <t>EC AND R PAPALOTE CREEK I LLC CPS (RE)</t>
  </si>
  <si>
    <t>EC AND R PAPALOTE CREEK I LLC (RE)</t>
  </si>
  <si>
    <t>EC AND R PANTHER CREEK WIND FARM III LLC (RE)</t>
  </si>
  <si>
    <t>EC AND R PANTHER CREEK WIND FARM I AND II LLC (RE)</t>
  </si>
  <si>
    <t>DESERT SKY WIND FARM LP (RE)</t>
  </si>
  <si>
    <t>DELAWARE MOUNTAIN WIND FARM LLC LCRA (RE)</t>
  </si>
  <si>
    <t>CHAMPION WIND FARM LLC (RE)</t>
  </si>
  <si>
    <t>CAPRICORN RIDGE WIND LLC (RE)</t>
  </si>
  <si>
    <t>CAPRICORN RIDGE WIND II LLC (RE)</t>
  </si>
  <si>
    <t>BULL CREEK WIND LLC (RE)</t>
  </si>
  <si>
    <t>BUFFALO GAP WIND FARM LLC</t>
  </si>
  <si>
    <t>BUFFALO GAP WIND FARM 3 LLC (RE)</t>
  </si>
  <si>
    <t>BUFFALO GAP WIND FARM 2 LLC</t>
  </si>
  <si>
    <t>BRAZOS WIND LP</t>
  </si>
  <si>
    <t>BIO ENERGY (AUSTIN) L.L.C.</t>
  </si>
  <si>
    <t>BARTON CHAPEL WIND LLC (RE)</t>
  </si>
  <si>
    <t>Step 5: Use data from Rows 32 and 33 to complete label as defined in PUC Substantive Rule 25.475.</t>
  </si>
  <si>
    <t>Non-renewable Generation (non-zero emissions)</t>
  </si>
  <si>
    <t>If you have questions regarding this form, please contact Mike McCarty at 512-248-3927 or Susan Munson at 512-248-3881.</t>
  </si>
  <si>
    <t>AEOLUS WIND LLC</t>
  </si>
  <si>
    <t>American Wind Power Center</t>
  </si>
  <si>
    <t>ASPEN POWER LLC (RE)</t>
  </si>
  <si>
    <t>BARNEY M DAVIS LP (RES)</t>
  </si>
  <si>
    <t>BASF CORP</t>
  </si>
  <si>
    <t>BP AMERICA PRODUCTION COMPANY (RE)</t>
  </si>
  <si>
    <t>BRAZOS ELECTRIC POWER CO OP INC FOR WHITNEY DAM</t>
  </si>
  <si>
    <t>BROWNSVILLE PUBLIC UTILITIES BOARD CALPINE (RES)</t>
  </si>
  <si>
    <t>CEDRO HILL WIND LLC (RE)</t>
  </si>
  <si>
    <t>COLLIN POWER COMPANY LLC</t>
  </si>
  <si>
    <t>Denver City Energy Associates, LP - Mustang Unit #1</t>
  </si>
  <si>
    <t>Denver City Energy Associates, LP - Mustang Unit #2</t>
  </si>
  <si>
    <t>Denver City Energy Associates, LP - Mustang Unit #3</t>
  </si>
  <si>
    <t>Eastman Cogeneration Facility - Unit #1</t>
  </si>
  <si>
    <t>Eastman Cogeneration Facility - Unit #2</t>
  </si>
  <si>
    <t>EQUISTAR CHEMICAL LP</t>
  </si>
  <si>
    <t>Exelon Wind, LLC - Exelon Wind 1</t>
  </si>
  <si>
    <t>Exelon Wind, LLC - Exelon Wind 10</t>
  </si>
  <si>
    <t>Exelon Wind, LLC - Exelon Wind 11</t>
  </si>
  <si>
    <t>Exelon Wind, LLC - Exelon Wind 2</t>
  </si>
  <si>
    <t>Exelon Wind, LLC - Exelon Wind 3</t>
  </si>
  <si>
    <t>Exelon Wind, LLC - Exelon Wind 4</t>
  </si>
  <si>
    <t>Exelon Wind, LLC - Exelon Wind 5</t>
  </si>
  <si>
    <t>Exelon Wind, LLC - Exelon Wind 6</t>
  </si>
  <si>
    <t>Exelon Wind, LLC - High Plains</t>
  </si>
  <si>
    <t>EXXONMOBIL REFINING AND SUPPLY COMPANY - GTG38/WHB68</t>
  </si>
  <si>
    <t>EXXONMOBIL REFINING AND SUPPLY COMPANY - GTG41/WHB71</t>
  </si>
  <si>
    <t>EXXONMOBIL REFINING AND SUPPLY COMPANY - GTG42/WHB72</t>
  </si>
  <si>
    <t>EXXONMOBIL REFINING AND SUPPLY COMPANY - GTG43/WHB73</t>
  </si>
  <si>
    <t>EXXONMOBIL REFINING AND SUPPLY COMPANY - GTG44/WHB74</t>
  </si>
  <si>
    <t xml:space="preserve">EXXONMOBIL REFINING AND SUPPLY COMPANY - GTG45/WHB75 </t>
  </si>
  <si>
    <t>EXXONMOBIL REFINING AND SUPPLY COMPANY - SG01</t>
  </si>
  <si>
    <t>EXXONMOBIL REFINING AND SUPPLY COMPANY - SG02</t>
  </si>
  <si>
    <t>EXXONMOBIL REFINING AND SUPPLY COMPANY - SG03</t>
  </si>
  <si>
    <t>EXXONMOBIL REFINING AND SUPPLY COMPANY - SG04</t>
  </si>
  <si>
    <t>EXXONMOBIL REFINING AND SUPPLY COMPANY - SG05</t>
  </si>
  <si>
    <t>FPL ENERGY PECOS WIND I AND II LP</t>
  </si>
  <si>
    <t>LUMINANT ENERGY COMPANY LLC LH2 (RE)</t>
  </si>
  <si>
    <t>NOBLE GREAT PLAINS WINDPARK</t>
  </si>
  <si>
    <t>NUECES BAY WLE LP (RES)</t>
  </si>
  <si>
    <t>PATTERN GULF WIND LLC (RE)</t>
  </si>
  <si>
    <t>PYCO Industries, Inc. - PYCO Industries, Inc. Wind Farm</t>
  </si>
  <si>
    <t>RIO GRANDE VALLEY SUGAR GROWERS INC (RE)</t>
  </si>
  <si>
    <t>Sabine Cogen, L.P. - SCLP GT1</t>
  </si>
  <si>
    <t>Sabine Cogen, L.P. - SCLP GT2</t>
  </si>
  <si>
    <t>Sabine Cogen, L.P. - SCLP STG</t>
  </si>
  <si>
    <t>SABINE RIVER AUTHORITY OF TEXAS</t>
  </si>
  <si>
    <t>SID RICHARDSON CARBON LTD</t>
  </si>
  <si>
    <t>Snider Industries, LLP</t>
  </si>
  <si>
    <t>South Texas Electric Cooperative, Inc. - RAYBURN G4</t>
  </si>
  <si>
    <t>South Texas Electric Cooperative, Inc. - RAYBURN G5</t>
  </si>
  <si>
    <t>Southwestern Electric Power Company - Knox Lee 2</t>
  </si>
  <si>
    <t>Southwestern Electric Power Company - Knox Lee 3</t>
  </si>
  <si>
    <t>Southwestern Electric Power Company - Knox Lee 4</t>
  </si>
  <si>
    <t>Southwestern Electric Power Company - Knox Lee 5</t>
  </si>
  <si>
    <t>Southwestern Electric Power Company - Lone Star 1</t>
  </si>
  <si>
    <t>Southwestern Electric Power Company - Welsh 2</t>
  </si>
  <si>
    <t>Southwestern Electric Power Company - Welsh 3</t>
  </si>
  <si>
    <t>Sunray Wind, a division of Diamond Shamrock Refining Company, L.P. - Sunray Wind</t>
  </si>
  <si>
    <t>TEXAS STATE TECHNICAL COLLEGE</t>
  </si>
  <si>
    <t>TICONA POLYMERS INC</t>
  </si>
  <si>
    <t>UNION CARBIDE CORP</t>
  </si>
  <si>
    <t>UNION CARBIDE CORPORATION SEADRIFT</t>
  </si>
  <si>
    <t>Wildorado Wind, LLC - Wildorado Wind, LLC</t>
  </si>
  <si>
    <t>Mixed</t>
  </si>
  <si>
    <t>Step 2: Enter total MWh sold under this product name in 2011 in line 3.</t>
  </si>
  <si>
    <t>Step 3: Enter total RECs associated with this product for 2011 in line 7.</t>
  </si>
  <si>
    <t>Step 4: Enter any additional (non-REC) contracts for this product in 2011 in lines 16 through 26.</t>
  </si>
  <si>
    <t>Air Liquide Large Industries USLP - Port Neches Plant</t>
  </si>
  <si>
    <t>Antelope Electric Generating Cooperative, Inc</t>
  </si>
  <si>
    <t>BIO ENERGY (TEXAS) LLC (RESOURCE)</t>
  </si>
  <si>
    <t>Borger Energy Associates (Blackhawk Station) - Blackhawk Station-Unit 1</t>
  </si>
  <si>
    <t>Borger Energy Associates (Blackhawk Station) - Blackhawk Station-Unit 2</t>
  </si>
  <si>
    <t>BRAZOS ELECTRIC POWER CO OP INC (RES)</t>
  </si>
  <si>
    <t>BROWNSVILLE PUBLIC UTILITIES BOARD SILAS RAY (RES)</t>
  </si>
  <si>
    <t>CALPINE CORP</t>
  </si>
  <si>
    <t>CER COLORADO BEND ENERGY PARTNERS LP (RE)</t>
  </si>
  <si>
    <t>CER-QUAIL RUN ENERGY PARTNERS LP (RE)</t>
  </si>
  <si>
    <t>CITY OF GARLAND (RES)</t>
  </si>
  <si>
    <t>COMISION FEDERAL DE ELECTRICIDAD (RES)</t>
  </si>
  <si>
    <t>Cottonwood Energy Project - Unit 1 Combustion Turbine Generator</t>
  </si>
  <si>
    <t>Cottonwood Energy Project - Unit 1 Heat Recovery Steam Generator</t>
  </si>
  <si>
    <t>Cottonwood Energy Project - Unit 2 Combustion Turbine Generator</t>
  </si>
  <si>
    <t>Cottonwood Energy Project - Unit 2 Heat Recovery Steam Generator</t>
  </si>
  <si>
    <t>Cottonwood Energy Project - Unit 3 Combustion Turbine Generator</t>
  </si>
  <si>
    <t>Cottonwood Energy Project - Unit 3 Heat Recovery Steam Generator</t>
  </si>
  <si>
    <t>Cottonwood Energy Project - Unit 4 Combustion Turbine Generator</t>
  </si>
  <si>
    <t>Cottonwood Energy Project - Unit 4 Heat Recovery Steam Generator</t>
  </si>
  <si>
    <t>CPS ENERGY (RE)</t>
  </si>
  <si>
    <t>DENISON DAM</t>
  </si>
  <si>
    <t>Denton Power, LLC</t>
  </si>
  <si>
    <t>DeWind Frisco, LLC - Frisco</t>
  </si>
  <si>
    <t>DeWind Novus, LLC - Novus Phase 1</t>
  </si>
  <si>
    <t>EC AND R PAPALOTE CREEK II LLC (RE)</t>
  </si>
  <si>
    <t>El Paso Electric Company</t>
  </si>
  <si>
    <t>ELBOW CREEK WIND PROJECT LLC (RE)</t>
  </si>
  <si>
    <t>ENNIS POWER COMPANY LLC (RE)</t>
  </si>
  <si>
    <t>Exelon Wind, LLC - Exelon Wind 7</t>
  </si>
  <si>
    <t>Exelon Wind, LLC - Exelon Wind 8</t>
  </si>
  <si>
    <t>Exelon Wind, LLC - Exelon Wind 9</t>
  </si>
  <si>
    <t>ExxonMobil Beaumont Refinery --GTG24</t>
  </si>
  <si>
    <t>ExxonMobil Beaumont Refinery --GTG41</t>
  </si>
  <si>
    <t>ExxonMobil Beaumont Refinery --GTG42</t>
  </si>
  <si>
    <t>ExxonMobil Beaumont Refinery --GTG43</t>
  </si>
  <si>
    <t>ExxonMobil Beaumont Refinery --STG22</t>
  </si>
  <si>
    <t>ExxonMobil Beaumont Refinery --STG23</t>
  </si>
  <si>
    <t>ExxonMobil Beaumont Refinery --STG32</t>
  </si>
  <si>
    <t>ExxonMobil Beaumont Refinery --STG33</t>
  </si>
  <si>
    <t>ExxonMobil Beaumont Refinery --STG34</t>
  </si>
  <si>
    <t>FORT WORTH METHANE LLC (RE)</t>
  </si>
  <si>
    <t>FRESNO ENERGY LLC (RE)</t>
  </si>
  <si>
    <t>FRONTERA GENERATION LIMITED PARTNERSHIP (RE)</t>
  </si>
  <si>
    <t>FRV AE SOLAR LLC (RE)</t>
  </si>
  <si>
    <t>G2 ENERGY (FW REGIONAL) LLC</t>
  </si>
  <si>
    <t>G2 ENERGY (TRINITY OAKS) LLC (RE)</t>
  </si>
  <si>
    <t>Gas Recovery Systems, Inc.</t>
  </si>
  <si>
    <t>GEUS (RES)</t>
  </si>
  <si>
    <t>GOAT WIND LP (RE)</t>
  </si>
  <si>
    <t>Golden Spread Panhandle Wind Ranch</t>
  </si>
  <si>
    <t>GS Electric Generating Cooperative, Inc - Mustang Unit #1</t>
  </si>
  <si>
    <t>GS Electric Generating Cooperative, Inc - Mustang Unit #2</t>
  </si>
  <si>
    <t>GS Electric Generating Cooperative, Inc - Mustang Unit #3</t>
  </si>
  <si>
    <t>GUADALUPE-BLANCO RIVER AUTHORITY (RES)</t>
  </si>
  <si>
    <t>HACKBERRY WIND LLC (RE)</t>
  </si>
  <si>
    <t>High Majestic Wind Power, LLC</t>
  </si>
  <si>
    <t>High Plains Wind Power LLC</t>
  </si>
  <si>
    <t>HORSE HOLLOW GENERATION TIE 2 LLC (RE)</t>
  </si>
  <si>
    <t>HORSE HOLLOW GENERATION TIE LLC (RE)</t>
  </si>
  <si>
    <t>INEOS USA LLC (RE)</t>
  </si>
  <si>
    <t>INGLESIDE COGENERATION LIMITED PARTNERSHIP</t>
  </si>
  <si>
    <t>INVISTA SARL</t>
  </si>
  <si>
    <t>JNC ENERGY SYSTEMS LLC (RE)</t>
  </si>
  <si>
    <t>LANGFORD WIND POWER LLC (RE)</t>
  </si>
  <si>
    <t>LCY Elastomers LP - LCY Elastomers, Baytown TX</t>
  </si>
  <si>
    <t>LCY ELASTOMERS LP (RES)</t>
  </si>
  <si>
    <t>LittlePringle1, LLC - Little Pringle 1</t>
  </si>
  <si>
    <t>LittlePringle2, LLC - Little Pringle 2</t>
  </si>
  <si>
    <t>Llano Estacado Wind LP</t>
  </si>
  <si>
    <t>MCADOO WIND ENERGY LLC (RE)</t>
  </si>
  <si>
    <t>MCKINNEY LFG LLC (RE)</t>
  </si>
  <si>
    <t>MeadWestvaco Texas LP</t>
  </si>
  <si>
    <t>Michael Laurie Blank</t>
  </si>
  <si>
    <t>Mission Wind</t>
  </si>
  <si>
    <t>NRG CEDAR BAYOU DEVELOPMENT COMPANY LLC (RE)</t>
  </si>
  <si>
    <t>NRG SOUTH TEXAS LP (RES)</t>
  </si>
  <si>
    <t>Optim Energy Altura Cogen, LLC - ALTURA COGEN LLC - PSA</t>
  </si>
  <si>
    <t>Optim Energy Altura Cogen, LLC - PSA-PSA-G1</t>
  </si>
  <si>
    <t>Optim Energy Altura Cogen, LLC - PSA-PSA-G2</t>
  </si>
  <si>
    <t>Optim Energy Altura Cogen, LLC - PSA-PSA-G3</t>
  </si>
  <si>
    <t>Optim Energy Altura Cogen, LLC - PSA-PSA-G4</t>
  </si>
  <si>
    <t>Optim Energy Altura Cogen, LLC - PSA-PSA-G5</t>
  </si>
  <si>
    <t>Optim Energy Altura Cogen, LLC - PSA-PSA-G6</t>
  </si>
  <si>
    <t>Optim Energy Altura Cogen, LLC - PSA-PSA-G7</t>
  </si>
  <si>
    <t>Orange County Container Group LLC - Liner Bio-boiler</t>
  </si>
  <si>
    <t>ORANGE COUNTY CONTAINER GROUP LLC (RE)</t>
  </si>
  <si>
    <t>Oxy Permian, LTD - Other</t>
  </si>
  <si>
    <t>OXY VINYLS LP</t>
  </si>
  <si>
    <t>PENASCAL II WIND PROJECT LLC (RE)</t>
  </si>
  <si>
    <t>PPG Industries - Wichita Falls Mobile  Emergency Generator Line 1(Fuel: Fuel Oil No.2)</t>
  </si>
  <si>
    <t>PPG Industries - Wichita Falls Mobile Emergency Generator Line 2(Fuel: Fuel Oil No.2)</t>
  </si>
  <si>
    <t>PPG Industries - Wichita Falls Stationary Emergency Generator Line 1 (Fuel: Fuel Oil No.2)</t>
  </si>
  <si>
    <t>PPG Industries - Wichita Falls Stationary Emergency Generator Line 2(Fuel: Fuel Oil No.2)</t>
  </si>
  <si>
    <t>RELIANT ENERGY POWER SUPPLY LLC - IDENTIFIED IN ERCOT AS REPS</t>
  </si>
  <si>
    <t>Renewable Ventures</t>
  </si>
  <si>
    <t>Renovar Arlington, Ltd.</t>
  </si>
  <si>
    <t>RHODIA INC</t>
  </si>
  <si>
    <t>SANDY CREEK ENERGY ASSOCIATES LP (RE)</t>
  </si>
  <si>
    <t>SCURRY COUNTY WIND II LLC (RE)</t>
  </si>
  <si>
    <t>SEADRIFT COKE LP</t>
  </si>
  <si>
    <t>SHELL OIL COMPANY (RESOURCE)</t>
  </si>
  <si>
    <t>SHERBINO II WIND FARM LLC (RE)</t>
  </si>
  <si>
    <t>SIGNAL HILL WICHITA FALLS POWER LP</t>
  </si>
  <si>
    <t>SNYDER WIND FARM LLC (RE)</t>
  </si>
  <si>
    <t>SOUTH HOUSTON GREEN POWER LLC (RE)</t>
  </si>
  <si>
    <t>SOUTH TEXAS ELECTRIC COOPERATIVE INC WIND RESOURCE ENTITY (RE)</t>
  </si>
  <si>
    <t>SOUTH TRENT WIND LLC (RE)</t>
  </si>
  <si>
    <t>Southwestern Electric Power Company - Pirkey 1</t>
  </si>
  <si>
    <t>Southwestern Electric Power Company - Welsh 1</t>
  </si>
  <si>
    <t>Southwestern Electric Power Company - Wilkes 1</t>
  </si>
  <si>
    <t>Southwestern Electric Power Company - Wilkes 2</t>
  </si>
  <si>
    <t>Southwestern Electric Power Company - Wilkes 3</t>
  </si>
  <si>
    <t>SOUTHWESTERN ELECTRIC POWER COMPANY BLT (RE)</t>
  </si>
  <si>
    <t>STANTON WIND ENERGY LLC (RE)</t>
  </si>
  <si>
    <t>TENASKA FRONTIER PARTNERS LTD</t>
  </si>
  <si>
    <t>Texas A and M University - Steam Turbine Generator 4</t>
  </si>
  <si>
    <t>Texas A and M University - TAM_GTG1</t>
  </si>
  <si>
    <t>Texas A and M University - TAM_STG2</t>
  </si>
  <si>
    <t>TEXAS MED CENTER CENTRAL HEATING AND COOLING SERVICES CORP (RE)</t>
  </si>
  <si>
    <t>Texas State Technical College - DG_ROSC2_1UNIT</t>
  </si>
  <si>
    <t>THE DOW CHEMICAL CO</t>
  </si>
  <si>
    <t>TRINITY HILLS WIND FARM LLC (RE)</t>
  </si>
  <si>
    <t>TRINITY OAKS ENERGY LLC (RE)</t>
  </si>
  <si>
    <t>TURKEY TRACK WIND ENERGY LLC (RE)</t>
  </si>
  <si>
    <t>TX LFG ENERGY LP (RE)</t>
  </si>
  <si>
    <t>TX LFG Energy, LP - SECURITY</t>
  </si>
  <si>
    <t>TX SOLAR I LLC (RE)</t>
  </si>
  <si>
    <t>WHARTON COUNTY GENERATION LLC (RE)</t>
  </si>
  <si>
    <t>WISE COUNTY POWER COMPANY LLC</t>
  </si>
  <si>
    <t>WM RENEWABLE ENERGY II LLC (RE)</t>
  </si>
  <si>
    <t>WM RENEWABLE ENERGY III LLC (RE)</t>
  </si>
  <si>
    <t>WM RENEWABLE ENERGY LLC (RE)</t>
  </si>
  <si>
    <t>WM RENEWABLE ENERGY LLC IV (RE)</t>
  </si>
  <si>
    <t>WM RENEWABLE ENERGY LLC V (RE)</t>
  </si>
  <si>
    <t>WM RENEWABLE ENERGY LLC VI (RE)</t>
  </si>
  <si>
    <t>Yoakum Electric Generating Cooperative, Inc - Mustang Unit #4</t>
  </si>
  <si>
    <t>Yoakum Electric Generating Cooperative, Inc - Mustang Unit #5</t>
  </si>
  <si>
    <t>Renewable Generation (zero emissions)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</si>
</sst>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</numFmts>
  <fonts count="25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1" applyAlignment="1">
      <alignment vertical="center"/>
    </xf>
    <xf numFmtId="0" fontId="4" fillId="0" borderId="0" xfId="2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1" fillId="0" borderId="1" xfId="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167" fontId="0" fillId="0" borderId="1" xfId="0" applyNumberForma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4" borderId="0" xfId="0" applyFont="1" applyFill="1"/>
    <xf numFmtId="0" fontId="0" fillId="4" borderId="0" xfId="0" applyFill="1"/>
    <xf numFmtId="0" fontId="15" fillId="4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4" borderId="0" xfId="0" applyFill="1" applyBorder="1"/>
    <xf numFmtId="0" fontId="0" fillId="4" borderId="2" xfId="0" applyFill="1" applyBorder="1"/>
    <xf numFmtId="164" fontId="11" fillId="4" borderId="2" xfId="3" applyNumberFormat="1" applyFont="1" applyFill="1" applyBorder="1" applyAlignment="1">
      <alignment horizontal="center"/>
    </xf>
    <xf numFmtId="164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Alignment="1">
      <alignment horizontal="right"/>
    </xf>
    <xf numFmtId="0" fontId="12" fillId="4" borderId="0" xfId="0" applyFont="1" applyFill="1" applyBorder="1" applyAlignment="1">
      <alignment horizontal="right"/>
    </xf>
    <xf numFmtId="0" fontId="0" fillId="0" borderId="0" xfId="0"/>
    <xf numFmtId="164" fontId="11" fillId="4" borderId="0" xfId="3" applyNumberFormat="1" applyFont="1" applyFill="1" applyBorder="1" applyAlignment="1">
      <alignment horizontal="center"/>
    </xf>
    <xf numFmtId="0" fontId="0" fillId="5" borderId="1" xfId="0" applyFill="1" applyBorder="1" applyProtection="1">
      <protection locked="0"/>
    </xf>
    <xf numFmtId="167" fontId="0" fillId="5" borderId="1" xfId="0" applyNumberFormat="1" applyFill="1" applyBorder="1" applyAlignment="1" applyProtection="1">
      <alignment horizontal="center"/>
      <protection locked="0"/>
    </xf>
    <xf numFmtId="0" fontId="12" fillId="5" borderId="1" xfId="0" applyFont="1" applyFill="1" applyBorder="1" applyAlignment="1" applyProtection="1">
      <alignment horizontal="center"/>
      <protection locked="0"/>
    </xf>
    <xf numFmtId="0" fontId="7" fillId="2" borderId="3" xfId="1" applyFont="1" applyFill="1" applyBorder="1" applyAlignment="1" applyProtection="1">
      <alignment vertical="center"/>
      <protection locked="0"/>
    </xf>
    <xf numFmtId="0" fontId="5" fillId="2" borderId="4" xfId="1" applyFont="1" applyFill="1" applyBorder="1" applyAlignment="1" applyProtection="1">
      <alignment horizontal="center" vertical="center" wrapText="1"/>
      <protection locked="0"/>
    </xf>
    <xf numFmtId="0" fontId="5" fillId="2" borderId="5" xfId="1" applyFont="1" applyFill="1" applyBorder="1" applyAlignment="1" applyProtection="1">
      <alignment horizontal="center" vertical="center" wrapText="1"/>
      <protection locked="0"/>
    </xf>
    <xf numFmtId="0" fontId="8" fillId="2" borderId="6" xfId="1" applyFont="1" applyFill="1" applyBorder="1" applyAlignment="1" applyProtection="1">
      <alignment horizontal="right" vertical="center"/>
      <protection locked="0"/>
    </xf>
    <xf numFmtId="164" fontId="8" fillId="2" borderId="0" xfId="1" applyNumberFormat="1" applyFont="1" applyFill="1" applyBorder="1" applyAlignment="1" applyProtection="1">
      <alignment horizontal="center" vertical="center"/>
      <protection locked="0"/>
    </xf>
    <xf numFmtId="164" fontId="7" fillId="2" borderId="7" xfId="1" applyNumberFormat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right" vertical="center"/>
      <protection locked="0"/>
    </xf>
    <xf numFmtId="164" fontId="7" fillId="2" borderId="9" xfId="1" applyNumberFormat="1" applyFont="1" applyFill="1" applyBorder="1" applyAlignment="1" applyProtection="1">
      <alignment horizontal="center" vertical="center"/>
      <protection locked="0"/>
    </xf>
    <xf numFmtId="164" fontId="7" fillId="2" borderId="10" xfId="1" applyNumberFormat="1" applyFont="1" applyFill="1" applyBorder="1" applyAlignment="1" applyProtection="1">
      <alignment horizontal="center" vertical="center"/>
      <protection locked="0"/>
    </xf>
    <xf numFmtId="0" fontId="7" fillId="2" borderId="11" xfId="1" applyFont="1" applyFill="1" applyBorder="1" applyAlignment="1" applyProtection="1">
      <alignment vertical="center"/>
      <protection locked="0"/>
    </xf>
    <xf numFmtId="0" fontId="7" fillId="2" borderId="12" xfId="1" applyFont="1" applyFill="1" applyBorder="1" applyAlignment="1" applyProtection="1">
      <alignment vertical="center"/>
      <protection locked="0"/>
    </xf>
    <xf numFmtId="0" fontId="7" fillId="2" borderId="13" xfId="1" applyFont="1" applyFill="1" applyBorder="1" applyAlignment="1" applyProtection="1">
      <alignment vertical="center"/>
      <protection locked="0"/>
    </xf>
    <xf numFmtId="0" fontId="7" fillId="2" borderId="4" xfId="1" applyFont="1" applyFill="1" applyBorder="1" applyAlignment="1" applyProtection="1">
      <alignment vertical="center"/>
      <protection locked="0"/>
    </xf>
    <xf numFmtId="0" fontId="7" fillId="2" borderId="5" xfId="1" applyFont="1" applyFill="1" applyBorder="1" applyAlignment="1" applyProtection="1">
      <alignment vertical="center"/>
      <protection locked="0"/>
    </xf>
    <xf numFmtId="0" fontId="7" fillId="2" borderId="6" xfId="1" applyFont="1" applyFill="1" applyBorder="1" applyAlignment="1" applyProtection="1">
      <alignment vertical="center"/>
      <protection locked="0"/>
    </xf>
    <xf numFmtId="0" fontId="7" fillId="2" borderId="0" xfId="1" applyFont="1" applyFill="1" applyBorder="1" applyAlignment="1" applyProtection="1">
      <alignment vertical="center"/>
      <protection locked="0"/>
    </xf>
    <xf numFmtId="0" fontId="7" fillId="2" borderId="7" xfId="1" applyFont="1" applyFill="1" applyBorder="1" applyAlignment="1" applyProtection="1">
      <alignment vertical="center"/>
      <protection locked="0"/>
    </xf>
    <xf numFmtId="0" fontId="7" fillId="2" borderId="6" xfId="1" applyFont="1" applyFill="1" applyBorder="1" applyAlignment="1" applyProtection="1">
      <alignment horizontal="right" vertical="center"/>
      <protection locked="0"/>
    </xf>
    <xf numFmtId="0" fontId="4" fillId="0" borderId="11" xfId="1" applyBorder="1" applyAlignment="1" applyProtection="1">
      <alignment vertical="center"/>
      <protection locked="0"/>
    </xf>
    <xf numFmtId="0" fontId="4" fillId="0" borderId="12" xfId="1" applyBorder="1" applyAlignment="1" applyProtection="1">
      <alignment vertical="center"/>
      <protection locked="0"/>
    </xf>
    <xf numFmtId="0" fontId="4" fillId="0" borderId="13" xfId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1" fillId="0" borderId="1" xfId="3" applyNumberFormat="1" applyFont="1" applyBorder="1" applyAlignment="1">
      <alignment horizontal="center" vertical="center"/>
    </xf>
    <xf numFmtId="0" fontId="0" fillId="4" borderId="14" xfId="0" applyFill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3" fillId="0" borderId="0" xfId="0" applyFont="1"/>
    <xf numFmtId="10" fontId="11" fillId="0" borderId="19" xfId="3" applyNumberFormat="1" applyFont="1" applyBorder="1" applyAlignment="1">
      <alignment horizontal="center"/>
    </xf>
    <xf numFmtId="10" fontId="11" fillId="0" borderId="1" xfId="3" applyNumberFormat="1" applyFont="1" applyBorder="1" applyAlignment="1">
      <alignment horizontal="center"/>
    </xf>
    <xf numFmtId="10" fontId="11" fillId="0" borderId="20" xfId="3" applyNumberFormat="1" applyFont="1" applyBorder="1" applyAlignment="1">
      <alignment horizontal="center"/>
    </xf>
    <xf numFmtId="169" fontId="0" fillId="0" borderId="19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69" fontId="0" fillId="0" borderId="20" xfId="0" applyNumberFormat="1" applyBorder="1" applyAlignment="1">
      <alignment horizontal="center"/>
    </xf>
    <xf numFmtId="0" fontId="0" fillId="0" borderId="21" xfId="0" applyBorder="1"/>
    <xf numFmtId="10" fontId="11" fillId="0" borderId="22" xfId="3" applyNumberFormat="1" applyFont="1" applyBorder="1" applyAlignment="1">
      <alignment horizontal="center"/>
    </xf>
    <xf numFmtId="10" fontId="11" fillId="0" borderId="23" xfId="3" applyNumberFormat="1" applyFont="1" applyBorder="1" applyAlignment="1">
      <alignment horizontal="center"/>
    </xf>
    <xf numFmtId="10" fontId="11" fillId="0" borderId="24" xfId="3" applyNumberFormat="1" applyFont="1" applyBorder="1" applyAlignment="1">
      <alignment horizontal="center"/>
    </xf>
    <xf numFmtId="169" fontId="0" fillId="0" borderId="22" xfId="0" applyNumberFormat="1" applyBorder="1" applyAlignment="1">
      <alignment horizontal="center"/>
    </xf>
    <xf numFmtId="169" fontId="0" fillId="0" borderId="23" xfId="0" applyNumberFormat="1" applyBorder="1" applyAlignment="1">
      <alignment horizontal="center"/>
    </xf>
    <xf numFmtId="169" fontId="0" fillId="0" borderId="24" xfId="0" applyNumberFormat="1" applyBorder="1" applyAlignment="1">
      <alignment horizontal="center"/>
    </xf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6" borderId="17" xfId="0" applyNumberFormat="1" applyFont="1" applyFill="1" applyBorder="1" applyAlignment="1">
      <alignment horizontal="center" vertical="center"/>
    </xf>
    <xf numFmtId="166" fontId="3" fillId="6" borderId="16" xfId="0" applyNumberFormat="1" applyFont="1" applyFill="1" applyBorder="1" applyAlignment="1">
      <alignment horizontal="center" vertical="center"/>
    </xf>
    <xf numFmtId="166" fontId="3" fillId="6" borderId="15" xfId="0" applyNumberFormat="1" applyFont="1" applyFill="1" applyBorder="1" applyAlignment="1">
      <alignment horizontal="center" vertical="center"/>
    </xf>
    <xf numFmtId="164" fontId="3" fillId="6" borderId="17" xfId="5" applyNumberFormat="1" applyFont="1" applyFill="1" applyBorder="1" applyAlignment="1">
      <alignment horizontal="center" vertical="center"/>
    </xf>
    <xf numFmtId="164" fontId="3" fillId="6" borderId="16" xfId="5" applyNumberFormat="1" applyFont="1" applyFill="1" applyBorder="1" applyAlignment="1">
      <alignment horizontal="center" vertical="center"/>
    </xf>
    <xf numFmtId="164" fontId="3" fillId="6" borderId="15" xfId="5" applyNumberFormat="1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vertical="center"/>
    </xf>
    <xf numFmtId="165" fontId="12" fillId="6" borderId="31" xfId="0" applyNumberFormat="1" applyFont="1" applyFill="1" applyBorder="1" applyAlignment="1">
      <alignment horizontal="center" vertical="center"/>
    </xf>
    <xf numFmtId="165" fontId="12" fillId="6" borderId="29" xfId="0" applyNumberFormat="1" applyFont="1" applyFill="1" applyBorder="1" applyAlignment="1">
      <alignment horizontal="center" vertical="center"/>
    </xf>
    <xf numFmtId="170" fontId="12" fillId="6" borderId="30" xfId="0" applyNumberFormat="1" applyFont="1" applyFill="1" applyBorder="1" applyAlignment="1">
      <alignment horizontal="center" vertical="center"/>
    </xf>
    <xf numFmtId="164" fontId="3" fillId="6" borderId="31" xfId="5" applyNumberFormat="1" applyFont="1" applyFill="1" applyBorder="1" applyAlignment="1">
      <alignment horizontal="center" vertical="center"/>
    </xf>
    <xf numFmtId="164" fontId="3" fillId="6" borderId="29" xfId="5" applyNumberFormat="1" applyFont="1" applyFill="1" applyBorder="1" applyAlignment="1">
      <alignment horizontal="center" vertical="center"/>
    </xf>
    <xf numFmtId="164" fontId="3" fillId="6" borderId="30" xfId="5" applyNumberFormat="1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vertical="center"/>
    </xf>
    <xf numFmtId="165" fontId="12" fillId="6" borderId="32" xfId="0" applyNumberFormat="1" applyFont="1" applyFill="1" applyBorder="1" applyAlignment="1">
      <alignment horizontal="center" vertical="center"/>
    </xf>
    <xf numFmtId="165" fontId="12" fillId="6" borderId="16" xfId="0" applyNumberFormat="1" applyFont="1" applyFill="1" applyBorder="1" applyAlignment="1">
      <alignment horizontal="center" vertical="center"/>
    </xf>
    <xf numFmtId="170" fontId="12" fillId="6" borderId="15" xfId="0" applyNumberFormat="1" applyFont="1" applyFill="1" applyBorder="1" applyAlignment="1">
      <alignment horizontal="center" vertical="center"/>
    </xf>
    <xf numFmtId="164" fontId="3" fillId="6" borderId="32" xfId="5" applyNumberFormat="1" applyFont="1" applyFill="1" applyBorder="1" applyAlignment="1">
      <alignment horizontal="center" vertical="center"/>
    </xf>
    <xf numFmtId="166" fontId="3" fillId="6" borderId="32" xfId="0" applyNumberFormat="1" applyFont="1" applyFill="1" applyBorder="1" applyAlignment="1">
      <alignment horizontal="center" vertical="center"/>
    </xf>
    <xf numFmtId="164" fontId="3" fillId="6" borderId="32" xfId="4" applyNumberFormat="1" applyFont="1" applyFill="1" applyBorder="1" applyAlignment="1">
      <alignment horizontal="center" vertical="center"/>
    </xf>
    <xf numFmtId="164" fontId="3" fillId="6" borderId="16" xfId="4" applyNumberFormat="1" applyFont="1" applyFill="1" applyBorder="1" applyAlignment="1">
      <alignment horizontal="center" vertical="center"/>
    </xf>
    <xf numFmtId="164" fontId="3" fillId="6" borderId="15" xfId="4" applyNumberFormat="1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vertical="center"/>
    </xf>
    <xf numFmtId="165" fontId="12" fillId="7" borderId="31" xfId="0" applyNumberFormat="1" applyFont="1" applyFill="1" applyBorder="1" applyAlignment="1">
      <alignment horizontal="center" vertical="center"/>
    </xf>
    <xf numFmtId="165" fontId="12" fillId="7" borderId="29" xfId="0" applyNumberFormat="1" applyFont="1" applyFill="1" applyBorder="1" applyAlignment="1">
      <alignment horizontal="center" vertical="center"/>
    </xf>
    <xf numFmtId="170" fontId="12" fillId="7" borderId="30" xfId="0" applyNumberFormat="1" applyFont="1" applyFill="1" applyBorder="1" applyAlignment="1">
      <alignment horizontal="center" vertical="center"/>
    </xf>
    <xf numFmtId="164" fontId="3" fillId="7" borderId="29" xfId="5" applyNumberFormat="1" applyFont="1" applyFill="1" applyBorder="1" applyAlignment="1">
      <alignment horizontal="center" vertical="center"/>
    </xf>
    <xf numFmtId="164" fontId="3" fillId="7" borderId="30" xfId="5" applyNumberFormat="1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vertical="center"/>
    </xf>
    <xf numFmtId="165" fontId="12" fillId="7" borderId="32" xfId="0" applyNumberFormat="1" applyFont="1" applyFill="1" applyBorder="1" applyAlignment="1">
      <alignment horizontal="center" vertical="center"/>
    </xf>
    <xf numFmtId="165" fontId="12" fillId="7" borderId="16" xfId="0" applyNumberFormat="1" applyFont="1" applyFill="1" applyBorder="1" applyAlignment="1">
      <alignment horizontal="center" vertical="center"/>
    </xf>
    <xf numFmtId="170" fontId="12" fillId="7" borderId="15" xfId="0" applyNumberFormat="1" applyFont="1" applyFill="1" applyBorder="1" applyAlignment="1">
      <alignment horizontal="center" vertical="center"/>
    </xf>
    <xf numFmtId="164" fontId="3" fillId="7" borderId="32" xfId="5" applyNumberFormat="1" applyFont="1" applyFill="1" applyBorder="1" applyAlignment="1">
      <alignment horizontal="center" vertical="center"/>
    </xf>
    <xf numFmtId="164" fontId="3" fillId="7" borderId="16" xfId="5" applyNumberFormat="1" applyFont="1" applyFill="1" applyBorder="1" applyAlignment="1">
      <alignment horizontal="center" vertical="center"/>
    </xf>
    <xf numFmtId="164" fontId="3" fillId="7" borderId="15" xfId="5" applyNumberFormat="1" applyFont="1" applyFill="1" applyBorder="1" applyAlignment="1">
      <alignment horizontal="center" vertical="center"/>
    </xf>
    <xf numFmtId="0" fontId="17" fillId="0" borderId="0" xfId="0" applyFont="1"/>
    <xf numFmtId="0" fontId="12" fillId="6" borderId="1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 vertical="center"/>
    </xf>
    <xf numFmtId="164" fontId="3" fillId="6" borderId="1" xfId="4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right"/>
    </xf>
    <xf numFmtId="167" fontId="0" fillId="6" borderId="1" xfId="0" applyNumberFormat="1" applyFill="1" applyBorder="1"/>
    <xf numFmtId="164" fontId="11" fillId="6" borderId="1" xfId="3" applyNumberFormat="1" applyFont="1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0" fontId="12" fillId="6" borderId="6" xfId="0" applyFont="1" applyFill="1" applyBorder="1" applyAlignment="1">
      <alignment horizontal="right"/>
    </xf>
    <xf numFmtId="167" fontId="0" fillId="6" borderId="25" xfId="0" applyNumberFormat="1" applyFill="1" applyBorder="1" applyAlignment="1">
      <alignment horizontal="center"/>
    </xf>
    <xf numFmtId="165" fontId="0" fillId="6" borderId="25" xfId="0" applyNumberFormat="1" applyFill="1" applyBorder="1" applyAlignment="1">
      <alignment horizontal="center"/>
    </xf>
    <xf numFmtId="165" fontId="18" fillId="6" borderId="1" xfId="0" applyNumberFormat="1" applyFont="1" applyFill="1" applyBorder="1" applyAlignment="1">
      <alignment horizontal="center"/>
    </xf>
    <xf numFmtId="0" fontId="12" fillId="6" borderId="33" xfId="0" applyFont="1" applyFill="1" applyBorder="1" applyAlignment="1">
      <alignment horizontal="right"/>
    </xf>
    <xf numFmtId="0" fontId="12" fillId="6" borderId="34" xfId="0" applyFont="1" applyFill="1" applyBorder="1" applyAlignment="1">
      <alignment horizontal="right"/>
    </xf>
    <xf numFmtId="0" fontId="12" fillId="6" borderId="25" xfId="0" applyFont="1" applyFill="1" applyBorder="1" applyAlignment="1">
      <alignment horizontal="center"/>
    </xf>
    <xf numFmtId="0" fontId="12" fillId="6" borderId="35" xfId="0" applyFont="1" applyFill="1" applyBorder="1" applyAlignment="1">
      <alignment horizontal="right"/>
    </xf>
    <xf numFmtId="0" fontId="12" fillId="6" borderId="32" xfId="0" applyFont="1" applyFill="1" applyBorder="1" applyAlignment="1">
      <alignment horizontal="right"/>
    </xf>
    <xf numFmtId="164" fontId="18" fillId="6" borderId="1" xfId="3" applyNumberFormat="1" applyFont="1" applyFill="1" applyBorder="1" applyAlignment="1">
      <alignment horizontal="center"/>
    </xf>
    <xf numFmtId="0" fontId="12" fillId="6" borderId="36" xfId="0" applyFont="1" applyFill="1" applyBorder="1" applyAlignment="1">
      <alignment horizontal="center"/>
    </xf>
    <xf numFmtId="164" fontId="11" fillId="0" borderId="37" xfId="3" applyNumberFormat="1" applyFont="1" applyBorder="1"/>
    <xf numFmtId="164" fontId="11" fillId="6" borderId="37" xfId="3" applyNumberFormat="1" applyFont="1" applyFill="1" applyBorder="1"/>
    <xf numFmtId="164" fontId="3" fillId="6" borderId="20" xfId="4" applyNumberFormat="1" applyFont="1" applyFill="1" applyBorder="1" applyAlignment="1">
      <alignment horizontal="center" vertical="center"/>
    </xf>
    <xf numFmtId="164" fontId="11" fillId="0" borderId="20" xfId="3" applyNumberFormat="1" applyFont="1" applyBorder="1" applyAlignment="1">
      <alignment horizontal="center"/>
    </xf>
    <xf numFmtId="164" fontId="11" fillId="6" borderId="20" xfId="3" applyNumberFormat="1" applyFont="1" applyFill="1" applyBorder="1" applyAlignment="1">
      <alignment horizontal="center"/>
    </xf>
    <xf numFmtId="164" fontId="18" fillId="6" borderId="20" xfId="3" applyNumberFormat="1" applyFont="1" applyFill="1" applyBorder="1" applyAlignment="1">
      <alignment horizontal="center"/>
    </xf>
    <xf numFmtId="166" fontId="3" fillId="6" borderId="33" xfId="0" applyNumberFormat="1" applyFont="1" applyFill="1" applyBorder="1" applyAlignment="1">
      <alignment horizontal="center" vertical="center"/>
    </xf>
    <xf numFmtId="166" fontId="3" fillId="6" borderId="19" xfId="0" applyNumberFormat="1" applyFont="1" applyFill="1" applyBorder="1" applyAlignment="1">
      <alignment horizontal="center" vertical="center"/>
    </xf>
    <xf numFmtId="165" fontId="0" fillId="0" borderId="33" xfId="0" applyNumberFormat="1" applyBorder="1" applyAlignment="1">
      <alignment horizontal="center"/>
    </xf>
    <xf numFmtId="170" fontId="0" fillId="0" borderId="19" xfId="0" applyNumberFormat="1" applyBorder="1" applyAlignment="1">
      <alignment horizontal="center"/>
    </xf>
    <xf numFmtId="165" fontId="0" fillId="6" borderId="38" xfId="0" applyNumberFormat="1" applyFill="1" applyBorder="1" applyAlignment="1">
      <alignment horizontal="center"/>
    </xf>
    <xf numFmtId="170" fontId="0" fillId="6" borderId="26" xfId="0" applyNumberFormat="1" applyFill="1" applyBorder="1" applyAlignment="1">
      <alignment horizontal="center"/>
    </xf>
    <xf numFmtId="165" fontId="18" fillId="6" borderId="33" xfId="0" applyNumberFormat="1" applyFont="1" applyFill="1" applyBorder="1" applyAlignment="1">
      <alignment horizontal="center"/>
    </xf>
    <xf numFmtId="170" fontId="18" fillId="6" borderId="19" xfId="0" applyNumberFormat="1" applyFont="1" applyFill="1" applyBorder="1" applyAlignment="1">
      <alignment horizontal="center"/>
    </xf>
    <xf numFmtId="165" fontId="18" fillId="6" borderId="32" xfId="0" applyNumberFormat="1" applyFont="1" applyFill="1" applyBorder="1" applyAlignment="1">
      <alignment horizontal="center"/>
    </xf>
    <xf numFmtId="165" fontId="18" fillId="6" borderId="16" xfId="0" applyNumberFormat="1" applyFont="1" applyFill="1" applyBorder="1" applyAlignment="1">
      <alignment horizontal="center"/>
    </xf>
    <xf numFmtId="165" fontId="18" fillId="6" borderId="15" xfId="0" applyNumberFormat="1" applyFont="1" applyFill="1" applyBorder="1" applyAlignment="1">
      <alignment horizontal="center"/>
    </xf>
    <xf numFmtId="0" fontId="12" fillId="6" borderId="37" xfId="0" applyFont="1" applyFill="1" applyBorder="1" applyAlignment="1">
      <alignment horizontal="center"/>
    </xf>
    <xf numFmtId="164" fontId="11" fillId="0" borderId="37" xfId="3" applyNumberFormat="1" applyFont="1" applyBorder="1" applyAlignment="1">
      <alignment horizontal="center"/>
    </xf>
    <xf numFmtId="164" fontId="11" fillId="6" borderId="37" xfId="3" applyNumberFormat="1" applyFont="1" applyFill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6" borderId="33" xfId="0" applyNumberFormat="1" applyFill="1" applyBorder="1" applyAlignment="1">
      <alignment horizontal="center"/>
    </xf>
    <xf numFmtId="170" fontId="0" fillId="6" borderId="19" xfId="0" applyNumberFormat="1" applyFill="1" applyBorder="1" applyAlignment="1">
      <alignment horizontal="center"/>
    </xf>
    <xf numFmtId="0" fontId="0" fillId="4" borderId="11" xfId="0" applyFont="1" applyFill="1" applyBorder="1"/>
    <xf numFmtId="0" fontId="0" fillId="4" borderId="12" xfId="0" applyFont="1" applyFill="1" applyBorder="1"/>
    <xf numFmtId="0" fontId="0" fillId="4" borderId="13" xfId="0" applyFont="1" applyFill="1" applyBorder="1"/>
    <xf numFmtId="0" fontId="12" fillId="6" borderId="1" xfId="0" applyFont="1" applyFill="1" applyBorder="1" applyAlignment="1">
      <alignment horizontal="center" vertical="center"/>
    </xf>
    <xf numFmtId="0" fontId="19" fillId="0" borderId="0" xfId="0" applyFont="1"/>
    <xf numFmtId="0" fontId="20" fillId="6" borderId="31" xfId="0" applyFont="1" applyFill="1" applyBorder="1" applyAlignment="1">
      <alignment horizontal="right" vertical="center"/>
    </xf>
    <xf numFmtId="164" fontId="20" fillId="0" borderId="3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9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20" fillId="6" borderId="32" xfId="0" applyFont="1" applyFill="1" applyBorder="1" applyAlignment="1">
      <alignment horizontal="right" vertical="center"/>
    </xf>
    <xf numFmtId="164" fontId="20" fillId="0" borderId="15" xfId="0" applyNumberFormat="1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horizontal="left"/>
    </xf>
    <xf numFmtId="0" fontId="21" fillId="5" borderId="0" xfId="0" applyFont="1" applyFill="1" applyBorder="1" applyAlignment="1">
      <alignment horizontal="left"/>
    </xf>
    <xf numFmtId="0" fontId="21" fillId="5" borderId="7" xfId="0" applyFont="1" applyFill="1" applyBorder="1" applyAlignment="1">
      <alignment horizontal="left"/>
    </xf>
    <xf numFmtId="0" fontId="21" fillId="5" borderId="0" xfId="0" applyFont="1" applyFill="1" applyBorder="1"/>
    <xf numFmtId="0" fontId="21" fillId="5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10" fontId="3" fillId="7" borderId="31" xfId="3" applyNumberFormat="1" applyFont="1" applyFill="1" applyBorder="1" applyAlignment="1">
      <alignment horizontal="center" vertical="center"/>
    </xf>
    <xf numFmtId="0" fontId="0" fillId="0" borderId="0" xfId="0" applyNumberFormat="1" applyFont="1"/>
    <xf numFmtId="169" fontId="0" fillId="0" borderId="0" xfId="0" applyNumberFormat="1" applyFont="1"/>
    <xf numFmtId="0" fontId="0" fillId="7" borderId="0" xfId="0" applyFill="1" applyBorder="1" applyAlignment="1">
      <alignment horizontal="center" vertical="center" textRotation="90"/>
    </xf>
    <xf numFmtId="0" fontId="15" fillId="7" borderId="0" xfId="0" applyFont="1" applyFill="1" applyBorder="1" applyAlignment="1">
      <alignment horizontal="center" vertical="center" textRotation="90"/>
    </xf>
    <xf numFmtId="0" fontId="0" fillId="0" borderId="27" xfId="0" applyBorder="1"/>
    <xf numFmtId="169" fontId="0" fillId="0" borderId="0" xfId="0" applyNumberFormat="1" applyFont="1" applyFill="1" applyBorder="1" applyAlignment="1">
      <alignment vertical="center"/>
    </xf>
    <xf numFmtId="0" fontId="0" fillId="0" borderId="46" xfId="0" applyBorder="1"/>
    <xf numFmtId="165" fontId="0" fillId="0" borderId="20" xfId="0" applyNumberFormat="1" applyBorder="1" applyAlignment="1">
      <alignment horizontal="center"/>
    </xf>
    <xf numFmtId="0" fontId="0" fillId="0" borderId="47" xfId="0" applyBorder="1"/>
    <xf numFmtId="169" fontId="0" fillId="0" borderId="48" xfId="0" applyNumberFormat="1" applyBorder="1" applyAlignment="1">
      <alignment horizontal="center"/>
    </xf>
    <xf numFmtId="169" fontId="0" fillId="0" borderId="25" xfId="0" applyNumberFormat="1" applyBorder="1" applyAlignment="1">
      <alignment horizontal="center"/>
    </xf>
    <xf numFmtId="169" fontId="0" fillId="0" borderId="26" xfId="0" applyNumberFormat="1" applyBorder="1" applyAlignment="1">
      <alignment horizontal="center"/>
    </xf>
    <xf numFmtId="10" fontId="11" fillId="0" borderId="48" xfId="3" applyNumberFormat="1" applyFont="1" applyBorder="1" applyAlignment="1">
      <alignment horizontal="center"/>
    </xf>
    <xf numFmtId="10" fontId="11" fillId="0" borderId="25" xfId="3" applyNumberFormat="1" applyFont="1" applyBorder="1" applyAlignment="1">
      <alignment horizontal="center"/>
    </xf>
    <xf numFmtId="10" fontId="11" fillId="0" borderId="26" xfId="3" applyNumberFormat="1" applyFont="1" applyBorder="1" applyAlignment="1">
      <alignment horizontal="center"/>
    </xf>
    <xf numFmtId="0" fontId="0" fillId="0" borderId="4" xfId="0" applyFill="1" applyBorder="1"/>
    <xf numFmtId="0" fontId="0" fillId="0" borderId="4" xfId="0" applyBorder="1"/>
    <xf numFmtId="169" fontId="0" fillId="0" borderId="4" xfId="0" applyNumberFormat="1" applyBorder="1" applyAlignment="1">
      <alignment horizontal="center"/>
    </xf>
    <xf numFmtId="10" fontId="11" fillId="0" borderId="4" xfId="3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0" fontId="11" fillId="0" borderId="0" xfId="3" applyNumberFormat="1" applyFont="1" applyBorder="1" applyAlignment="1">
      <alignment horizontal="center"/>
    </xf>
    <xf numFmtId="169" fontId="12" fillId="6" borderId="16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/>
    </xf>
    <xf numFmtId="0" fontId="23" fillId="5" borderId="6" xfId="0" applyFont="1" applyFill="1" applyBorder="1" applyAlignment="1">
      <alignment horizontal="left"/>
    </xf>
    <xf numFmtId="0" fontId="23" fillId="5" borderId="0" xfId="0" applyFont="1" applyFill="1" applyBorder="1" applyAlignment="1">
      <alignment horizontal="left"/>
    </xf>
    <xf numFmtId="167" fontId="12" fillId="5" borderId="1" xfId="0" applyNumberFormat="1" applyFont="1" applyFill="1" applyBorder="1" applyAlignment="1" applyProtection="1">
      <alignment horizontal="center"/>
      <protection locked="0"/>
    </xf>
    <xf numFmtId="0" fontId="16" fillId="6" borderId="34" xfId="0" applyFont="1" applyFill="1" applyBorder="1" applyAlignment="1">
      <alignment horizontal="right"/>
    </xf>
    <xf numFmtId="0" fontId="16" fillId="6" borderId="39" xfId="0" applyFont="1" applyFill="1" applyBorder="1" applyAlignment="1">
      <alignment horizontal="right"/>
    </xf>
    <xf numFmtId="0" fontId="21" fillId="5" borderId="6" xfId="0" applyFont="1" applyFill="1" applyBorder="1" applyAlignment="1">
      <alignment horizontal="left"/>
    </xf>
    <xf numFmtId="0" fontId="21" fillId="5" borderId="0" xfId="0" applyFont="1" applyFill="1" applyBorder="1" applyAlignment="1">
      <alignment horizontal="left"/>
    </xf>
    <xf numFmtId="0" fontId="21" fillId="5" borderId="7" xfId="0" applyFont="1" applyFill="1" applyBorder="1" applyAlignment="1">
      <alignment horizontal="left"/>
    </xf>
    <xf numFmtId="0" fontId="24" fillId="5" borderId="6" xfId="0" applyFont="1" applyFill="1" applyBorder="1" applyAlignment="1">
      <alignment horizontal="left"/>
    </xf>
    <xf numFmtId="0" fontId="18" fillId="5" borderId="11" xfId="0" applyFont="1" applyFill="1" applyBorder="1" applyAlignment="1">
      <alignment horizontal="left" vertical="top"/>
    </xf>
    <xf numFmtId="0" fontId="0" fillId="5" borderId="12" xfId="0" applyFont="1" applyFill="1" applyBorder="1" applyAlignment="1">
      <alignment horizontal="left" vertical="top"/>
    </xf>
    <xf numFmtId="0" fontId="0" fillId="5" borderId="13" xfId="0" applyFont="1" applyFill="1" applyBorder="1" applyAlignment="1">
      <alignment horizontal="left" vertical="top"/>
    </xf>
    <xf numFmtId="164" fontId="3" fillId="6" borderId="20" xfId="4" applyNumberFormat="1" applyFont="1" applyFill="1" applyBorder="1" applyAlignment="1">
      <alignment horizontal="center" vertical="center"/>
    </xf>
    <xf numFmtId="164" fontId="3" fillId="6" borderId="1" xfId="4" applyNumberFormat="1" applyFont="1" applyFill="1" applyBorder="1" applyAlignment="1">
      <alignment horizontal="center" vertical="center"/>
    </xf>
    <xf numFmtId="166" fontId="3" fillId="6" borderId="31" xfId="0" applyNumberFormat="1" applyFont="1" applyFill="1" applyBorder="1" applyAlignment="1">
      <alignment horizontal="center" vertical="center"/>
    </xf>
    <xf numFmtId="166" fontId="3" fillId="6" borderId="29" xfId="0" applyNumberFormat="1" applyFont="1" applyFill="1" applyBorder="1" applyAlignment="1">
      <alignment horizontal="center" vertical="center"/>
    </xf>
    <xf numFmtId="166" fontId="3" fillId="6" borderId="30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/>
    </xf>
    <xf numFmtId="0" fontId="12" fillId="6" borderId="37" xfId="0" applyFont="1" applyFill="1" applyBorder="1" applyAlignment="1">
      <alignment horizontal="left"/>
    </xf>
    <xf numFmtId="0" fontId="22" fillId="5" borderId="3" xfId="0" applyFont="1" applyFill="1" applyBorder="1" applyAlignment="1">
      <alignment horizontal="left"/>
    </xf>
    <xf numFmtId="0" fontId="22" fillId="5" borderId="4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6" fillId="3" borderId="40" xfId="1" applyFont="1" applyFill="1" applyBorder="1" applyAlignment="1" applyProtection="1">
      <alignment horizontal="center" vertical="center" wrapText="1"/>
      <protection locked="0"/>
    </xf>
    <xf numFmtId="0" fontId="6" fillId="3" borderId="41" xfId="1" applyFont="1" applyFill="1" applyBorder="1" applyAlignment="1" applyProtection="1">
      <alignment horizontal="center" vertical="center" wrapText="1"/>
      <protection locked="0"/>
    </xf>
    <xf numFmtId="0" fontId="6" fillId="3" borderId="42" xfId="1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 vertical="center"/>
    </xf>
    <xf numFmtId="166" fontId="3" fillId="6" borderId="43" xfId="0" applyNumberFormat="1" applyFont="1" applyFill="1" applyBorder="1" applyAlignment="1">
      <alignment horizontal="center" vertical="center"/>
    </xf>
    <xf numFmtId="166" fontId="3" fillId="6" borderId="44" xfId="0" applyNumberFormat="1" applyFont="1" applyFill="1" applyBorder="1" applyAlignment="1">
      <alignment horizontal="center" vertical="center"/>
    </xf>
    <xf numFmtId="166" fontId="3" fillId="6" borderId="45" xfId="0" applyNumberFormat="1" applyFont="1" applyFill="1" applyBorder="1" applyAlignment="1">
      <alignment horizontal="center" vertical="center"/>
    </xf>
    <xf numFmtId="164" fontId="3" fillId="6" borderId="43" xfId="4" applyNumberFormat="1" applyFont="1" applyFill="1" applyBorder="1" applyAlignment="1">
      <alignment horizontal="center" vertical="center"/>
    </xf>
    <xf numFmtId="164" fontId="3" fillId="6" borderId="44" xfId="4" applyNumberFormat="1" applyFont="1" applyFill="1" applyBorder="1" applyAlignment="1">
      <alignment horizontal="center" vertical="center"/>
    </xf>
    <xf numFmtId="164" fontId="3" fillId="6" borderId="45" xfId="4" applyNumberFormat="1" applyFont="1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 textRotation="90"/>
    </xf>
    <xf numFmtId="0" fontId="0" fillId="7" borderId="41" xfId="0" applyFill="1" applyBorder="1" applyAlignment="1">
      <alignment horizontal="center" vertical="center" textRotation="90"/>
    </xf>
    <xf numFmtId="0" fontId="0" fillId="8" borderId="40" xfId="0" applyFill="1" applyBorder="1" applyAlignment="1">
      <alignment horizontal="center" vertical="center" textRotation="90"/>
    </xf>
    <xf numFmtId="0" fontId="0" fillId="8" borderId="41" xfId="0" applyFill="1" applyBorder="1" applyAlignment="1">
      <alignment horizontal="center" vertical="center" textRotation="90"/>
    </xf>
    <xf numFmtId="0" fontId="0" fillId="8" borderId="42" xfId="0" applyFill="1" applyBorder="1" applyAlignment="1">
      <alignment horizontal="center" vertical="center" textRotation="90"/>
    </xf>
    <xf numFmtId="0" fontId="0" fillId="9" borderId="41" xfId="0" applyFill="1" applyBorder="1" applyAlignment="1">
      <alignment horizontal="center" vertical="center" textRotation="90"/>
    </xf>
    <xf numFmtId="0" fontId="0" fillId="9" borderId="42" xfId="0" applyFill="1" applyBorder="1" applyAlignment="1">
      <alignment horizontal="center" vertical="center" textRotation="90"/>
    </xf>
    <xf numFmtId="166" fontId="3" fillId="6" borderId="28" xfId="0" applyNumberFormat="1" applyFont="1" applyFill="1" applyBorder="1" applyAlignment="1">
      <alignment horizontal="center" vertical="center"/>
    </xf>
    <xf numFmtId="164" fontId="3" fillId="6" borderId="28" xfId="5" applyNumberFormat="1" applyFont="1" applyFill="1" applyBorder="1" applyAlignment="1">
      <alignment horizontal="center" vertical="center"/>
    </xf>
    <xf numFmtId="164" fontId="3" fillId="6" borderId="29" xfId="5" applyNumberFormat="1" applyFont="1" applyFill="1" applyBorder="1" applyAlignment="1">
      <alignment horizontal="center" vertical="center"/>
    </xf>
    <xf numFmtId="164" fontId="3" fillId="6" borderId="30" xfId="5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Percent" xfId="3" builtinId="5"/>
    <cellStyle name="Percent 2" xfId="4"/>
    <cellStyle name="Percent 2 2" xfId="5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120256"/>
        <c:axId val="145126144"/>
      </c:barChart>
      <c:catAx>
        <c:axId val="14512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b="1" i="0" baseline="0">
                <a:latin typeface="Times New Roman" pitchFamily="18" charset="0"/>
              </a:defRPr>
            </a:pPr>
            <a:endParaRPr lang="en-US"/>
          </a:p>
        </c:txPr>
        <c:crossAx val="145126144"/>
        <c:crosses val="autoZero"/>
        <c:auto val="1"/>
        <c:lblAlgn val="ctr"/>
        <c:lblOffset val="100"/>
        <c:noMultiLvlLbl val="0"/>
      </c:catAx>
      <c:valAx>
        <c:axId val="1451261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14512025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20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zoomScale="85" zoomScaleNormal="85" workbookViewId="0">
      <selection activeCell="B2" sqref="B2"/>
    </sheetView>
  </sheetViews>
  <sheetFormatPr defaultRowHeight="15" x14ac:dyDescent="0.2"/>
  <cols>
    <col min="1" max="1" width="1.33203125" style="1" customWidth="1"/>
    <col min="2" max="2" width="53.5546875" customWidth="1"/>
    <col min="3" max="3" width="8.77734375" bestFit="1" customWidth="1"/>
    <col min="4" max="4" width="7" bestFit="1" customWidth="1"/>
    <col min="5" max="5" width="8.77734375" bestFit="1" customWidth="1"/>
    <col min="6" max="6" width="8.21875" bestFit="1" customWidth="1"/>
    <col min="7" max="7" width="8.21875" customWidth="1"/>
    <col min="8" max="8" width="8.77734375" bestFit="1" customWidth="1"/>
    <col min="9" max="9" width="10.109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s="1" customFormat="1" ht="15.75" x14ac:dyDescent="0.25">
      <c r="A2" s="14"/>
      <c r="B2" s="129" t="s">
        <v>68</v>
      </c>
      <c r="C2" s="198"/>
      <c r="D2" s="198"/>
      <c r="E2" s="198"/>
      <c r="F2" s="198"/>
      <c r="G2" s="198"/>
      <c r="H2" s="198"/>
      <c r="I2" s="14"/>
      <c r="J2" s="14"/>
      <c r="K2" s="14"/>
      <c r="L2" s="14"/>
      <c r="M2" s="14"/>
      <c r="N2" s="14"/>
      <c r="O2" s="14"/>
    </row>
    <row r="3" spans="1:16" s="1" customFormat="1" ht="16.5" thickBot="1" x14ac:dyDescent="0.3">
      <c r="A3" s="14"/>
      <c r="B3" s="130" t="s">
        <v>67</v>
      </c>
      <c r="C3" s="202"/>
      <c r="D3" s="202"/>
      <c r="E3" s="202"/>
      <c r="F3" s="59"/>
      <c r="G3" s="59"/>
      <c r="H3" s="19"/>
      <c r="I3" s="14"/>
      <c r="J3" s="14"/>
      <c r="K3" s="14"/>
      <c r="L3" s="14"/>
      <c r="M3" s="14"/>
      <c r="N3" s="14"/>
      <c r="O3" s="14"/>
    </row>
    <row r="4" spans="1:16" s="10" customFormat="1" ht="4.5" customHeight="1" thickBot="1" x14ac:dyDescent="0.3">
      <c r="A4" s="18"/>
      <c r="B4" s="25"/>
      <c r="C4" s="23"/>
      <c r="D4" s="23"/>
      <c r="E4" s="23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1" customFormat="1" ht="15.75" x14ac:dyDescent="0.2">
      <c r="A5" s="14"/>
      <c r="B5" s="24"/>
      <c r="C5" s="14"/>
      <c r="D5" s="14"/>
      <c r="E5" s="214" t="s">
        <v>52</v>
      </c>
      <c r="F5" s="215"/>
      <c r="G5" s="215"/>
      <c r="H5" s="215"/>
      <c r="I5" s="216"/>
      <c r="J5" s="212" t="s">
        <v>51</v>
      </c>
      <c r="K5" s="213"/>
      <c r="L5" s="213"/>
      <c r="M5" s="213"/>
      <c r="N5" s="213"/>
      <c r="O5" s="19"/>
      <c r="P5" s="9"/>
    </row>
    <row r="6" spans="1:16" s="1" customFormat="1" ht="15.75" x14ac:dyDescent="0.25">
      <c r="A6" s="14"/>
      <c r="B6" s="24"/>
      <c r="C6" s="128" t="s">
        <v>66</v>
      </c>
      <c r="D6" s="132" t="s">
        <v>74</v>
      </c>
      <c r="E6" s="139" t="s">
        <v>1</v>
      </c>
      <c r="F6" s="116" t="s">
        <v>2</v>
      </c>
      <c r="G6" s="116" t="s">
        <v>4</v>
      </c>
      <c r="H6" s="116" t="s">
        <v>3</v>
      </c>
      <c r="I6" s="140" t="s">
        <v>5</v>
      </c>
      <c r="J6" s="135" t="s">
        <v>6</v>
      </c>
      <c r="K6" s="117" t="s">
        <v>7</v>
      </c>
      <c r="L6" s="117" t="s">
        <v>8</v>
      </c>
      <c r="M6" s="117" t="s">
        <v>9</v>
      </c>
      <c r="N6" s="117" t="s">
        <v>10</v>
      </c>
      <c r="O6" s="19"/>
      <c r="P6" s="9"/>
    </row>
    <row r="7" spans="1:16" ht="15.75" x14ac:dyDescent="0.25">
      <c r="A7" s="14"/>
      <c r="B7" s="126" t="s">
        <v>69</v>
      </c>
      <c r="C7" s="30"/>
      <c r="D7" s="133" t="str">
        <f>IF($C$7&lt;&gt;0,C7/$C$10," ")</f>
        <v xml:space="preserve"> </v>
      </c>
      <c r="E7" s="141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142" t="str">
        <f t="shared" si="0"/>
        <v xml:space="preserve"> </v>
      </c>
      <c r="J7" s="136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20"/>
      <c r="P7" s="9"/>
    </row>
    <row r="8" spans="1:16" ht="15.75" x14ac:dyDescent="0.25">
      <c r="A8" s="14"/>
      <c r="B8" s="127" t="s">
        <v>70</v>
      </c>
      <c r="C8" s="11">
        <f>IF(ISNUMBER(C27),C27,0)</f>
        <v>0</v>
      </c>
      <c r="D8" s="133" t="str">
        <f>IF($C$8&lt;&gt;0,C8/$C$10," ")</f>
        <v xml:space="preserve"> </v>
      </c>
      <c r="E8" s="141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142" t="str">
        <f t="shared" si="1"/>
        <v xml:space="preserve"> </v>
      </c>
      <c r="J8" s="136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20"/>
      <c r="P8" s="9"/>
    </row>
    <row r="9" spans="1:16" ht="15.75" x14ac:dyDescent="0.25">
      <c r="A9" s="14"/>
      <c r="B9" s="127" t="s">
        <v>71</v>
      </c>
      <c r="C9" s="12">
        <f>C3-C7-C8</f>
        <v>0</v>
      </c>
      <c r="D9" s="133" t="str">
        <f>IF($C$9&lt;&gt;0,C9/$C$10," ")</f>
        <v xml:space="preserve"> </v>
      </c>
      <c r="E9" s="141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142" t="str">
        <f>IF($C$9&lt;&gt;0,'Texas Averages and Defaults'!G7," ")</f>
        <v xml:space="preserve"> </v>
      </c>
      <c r="J9" s="136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20"/>
      <c r="P9" s="9"/>
    </row>
    <row r="10" spans="1:16" s="1" customFormat="1" ht="15.75" x14ac:dyDescent="0.25">
      <c r="A10" s="14"/>
      <c r="B10" s="122" t="s">
        <v>95</v>
      </c>
      <c r="C10" s="123">
        <f>SUM(C7:C9)</f>
        <v>0</v>
      </c>
      <c r="D10" s="134" t="str">
        <f>IF($C$10&lt;&gt;0,C10/$C$10," ")</f>
        <v xml:space="preserve"> </v>
      </c>
      <c r="E10" s="143" t="str">
        <f t="shared" ref="E10:N10" si="2">IF($C$10&lt;&gt;0,SUMPRODUCT($D7:$D9,E7:E9)," ")</f>
        <v xml:space="preserve"> </v>
      </c>
      <c r="F10" s="124" t="str">
        <f t="shared" si="2"/>
        <v xml:space="preserve"> </v>
      </c>
      <c r="G10" s="124" t="str">
        <f t="shared" si="2"/>
        <v xml:space="preserve"> </v>
      </c>
      <c r="H10" s="124" t="str">
        <f t="shared" si="2"/>
        <v xml:space="preserve"> </v>
      </c>
      <c r="I10" s="144" t="str">
        <f t="shared" si="2"/>
        <v xml:space="preserve"> </v>
      </c>
      <c r="J10" s="137" t="str">
        <f t="shared" si="2"/>
        <v xml:space="preserve"> </v>
      </c>
      <c r="K10" s="120" t="str">
        <f t="shared" si="2"/>
        <v xml:space="preserve"> </v>
      </c>
      <c r="L10" s="120" t="str">
        <f t="shared" si="2"/>
        <v xml:space="preserve"> </v>
      </c>
      <c r="M10" s="120" t="str">
        <f t="shared" si="2"/>
        <v xml:space="preserve"> </v>
      </c>
      <c r="N10" s="120" t="str">
        <f t="shared" si="2"/>
        <v xml:space="preserve"> </v>
      </c>
      <c r="O10" s="20"/>
      <c r="P10" s="9"/>
    </row>
    <row r="11" spans="1:16" s="26" customFormat="1" x14ac:dyDescent="0.2">
      <c r="A11" s="14"/>
      <c r="B11" s="203" t="s">
        <v>59</v>
      </c>
      <c r="C11" s="204"/>
      <c r="D11" s="204"/>
      <c r="E11" s="145">
        <f>'Texas Averages and Defaults'!C5</f>
        <v>1286.8210999999999</v>
      </c>
      <c r="F11" s="125">
        <f>'Texas Averages and Defaults'!D5</f>
        <v>0.68759999999999999</v>
      </c>
      <c r="G11" s="125">
        <f>'Texas Averages and Defaults'!E5</f>
        <v>0.1138</v>
      </c>
      <c r="H11" s="125">
        <f>'Texas Averages and Defaults'!F5</f>
        <v>2.0283000000000002</v>
      </c>
      <c r="I11" s="146">
        <f>'Texas Averages and Defaults'!G5</f>
        <v>1E-3</v>
      </c>
      <c r="J11" s="138">
        <f>'Texas Averages and Defaults'!H4</f>
        <v>0.39</v>
      </c>
      <c r="K11" s="131">
        <f>'Texas Averages and Defaults'!I4</f>
        <v>0.40899999999999997</v>
      </c>
      <c r="L11" s="131">
        <f>'Texas Averages and Defaults'!J4</f>
        <v>0.106</v>
      </c>
      <c r="M11" s="131">
        <f>'Texas Averages and Defaults'!K4</f>
        <v>8.7999999999999995E-2</v>
      </c>
      <c r="N11" s="131">
        <f>'Texas Averages and Defaults'!L4</f>
        <v>7.0000000000000001E-3</v>
      </c>
      <c r="O11" s="21"/>
      <c r="P11" s="9"/>
    </row>
    <row r="12" spans="1:16" s="1" customFormat="1" ht="15.75" thickBot="1" x14ac:dyDescent="0.25">
      <c r="A12" s="14"/>
      <c r="B12" s="203" t="s">
        <v>97</v>
      </c>
      <c r="C12" s="204"/>
      <c r="D12" s="204"/>
      <c r="E12" s="147" t="str">
        <f>IF($C$10&lt;&gt;0,100*(E10/E11)," ")</f>
        <v xml:space="preserve"> </v>
      </c>
      <c r="F12" s="148" t="str">
        <f>IF($C$10&lt;&gt;0,100*(F10/F11)," ")</f>
        <v xml:space="preserve"> </v>
      </c>
      <c r="G12" s="148" t="str">
        <f>IF($C$10&lt;&gt;0,100*(G10/G11)," ")</f>
        <v xml:space="preserve"> </v>
      </c>
      <c r="H12" s="148" t="str">
        <f>IF($C$10&lt;&gt;0,100*(H10/H11)," ")</f>
        <v xml:space="preserve"> </v>
      </c>
      <c r="I12" s="149" t="str">
        <f>IF($C$10&lt;&gt;0,100*(I10/I11)," ")</f>
        <v xml:space="preserve"> </v>
      </c>
      <c r="J12" s="27"/>
      <c r="K12" s="27"/>
      <c r="L12" s="27"/>
      <c r="M12" s="27"/>
      <c r="N12" s="27"/>
      <c r="O12" s="21"/>
    </row>
    <row r="13" spans="1:16" ht="4.5" customHeight="1" thickBo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6" ht="15.75" x14ac:dyDescent="0.25">
      <c r="A14" s="14"/>
      <c r="B14" s="217" t="s">
        <v>75</v>
      </c>
      <c r="C14" s="217"/>
      <c r="D14" s="218"/>
      <c r="E14" s="214" t="s">
        <v>52</v>
      </c>
      <c r="F14" s="215"/>
      <c r="G14" s="215"/>
      <c r="H14" s="215"/>
      <c r="I14" s="216"/>
      <c r="J14" s="212" t="s">
        <v>51</v>
      </c>
      <c r="K14" s="213"/>
      <c r="L14" s="213"/>
      <c r="M14" s="213"/>
      <c r="N14" s="213"/>
      <c r="O14" s="14"/>
    </row>
    <row r="15" spans="1:16" s="6" customFormat="1" ht="15.75" x14ac:dyDescent="0.25">
      <c r="A15" s="22"/>
      <c r="B15" s="115" t="s">
        <v>72</v>
      </c>
      <c r="C15" s="115" t="s">
        <v>66</v>
      </c>
      <c r="D15" s="150" t="s">
        <v>74</v>
      </c>
      <c r="E15" s="139" t="s">
        <v>1</v>
      </c>
      <c r="F15" s="116" t="s">
        <v>2</v>
      </c>
      <c r="G15" s="116" t="s">
        <v>4</v>
      </c>
      <c r="H15" s="116" t="s">
        <v>3</v>
      </c>
      <c r="I15" s="140" t="s">
        <v>5</v>
      </c>
      <c r="J15" s="135" t="s">
        <v>6</v>
      </c>
      <c r="K15" s="117" t="s">
        <v>7</v>
      </c>
      <c r="L15" s="117" t="s">
        <v>8</v>
      </c>
      <c r="M15" s="117" t="s">
        <v>9</v>
      </c>
      <c r="N15" s="117" t="s">
        <v>10</v>
      </c>
      <c r="O15" s="22"/>
    </row>
    <row r="16" spans="1:16" x14ac:dyDescent="0.2">
      <c r="A16" s="14"/>
      <c r="B16" s="28"/>
      <c r="C16" s="29"/>
      <c r="D16" s="151" t="str">
        <f t="shared" ref="D16:D26" si="3">IF(ISNUMBER(C16),(C16/$C$27)*100%," ")</f>
        <v xml:space="preserve"> </v>
      </c>
      <c r="E16" s="141" t="str">
        <f>IF(ISNUMBER($C16),VLOOKUP($B16,'Resource Data'!$B$3:$L$173,E$28,FALSE)," ")</f>
        <v xml:space="preserve"> </v>
      </c>
      <c r="F16" s="8" t="str">
        <f>IF(ISNUMBER($C16),VLOOKUP($B16,'Resource Data'!$B$3:$L$173,F$28,FALSE)," ")</f>
        <v xml:space="preserve"> </v>
      </c>
      <c r="G16" s="8" t="str">
        <f>IF(ISNUMBER($C16),VLOOKUP($B16,'Resource Data'!$B$3:$L$173,G$28,FALSE)," ")</f>
        <v xml:space="preserve"> </v>
      </c>
      <c r="H16" s="8" t="str">
        <f>IF(ISNUMBER($C16),VLOOKUP($B16,'Resource Data'!$B$3:$L$173,H$28,FALSE)," ")</f>
        <v xml:space="preserve"> </v>
      </c>
      <c r="I16" s="153" t="str">
        <f>IF(ISNUMBER($C16),VLOOKUP($B16,'Resource Data'!$B$3:$L$173,I$28,FALSE)," ")</f>
        <v xml:space="preserve"> </v>
      </c>
      <c r="J16" s="183" t="str">
        <f>IF(ISNUMBER($C16),VLOOKUP($B16,'Resource Data'!$B$3:$L$173,J$28,FALSE)," ")</f>
        <v xml:space="preserve"> </v>
      </c>
      <c r="K16" s="8" t="str">
        <f>IF(ISNUMBER($C16),VLOOKUP($B16,'Resource Data'!$B$3:$L$173,K$28,FALSE)," ")</f>
        <v xml:space="preserve"> </v>
      </c>
      <c r="L16" s="8" t="str">
        <f>IF(ISNUMBER($C16),VLOOKUP($B16,'Resource Data'!$B$3:$L$173,L$28,FALSE)," ")</f>
        <v xml:space="preserve"> </v>
      </c>
      <c r="M16" s="8" t="str">
        <f>IF(ISNUMBER($C16),VLOOKUP($B16,'Resource Data'!$B$3:$L$173,M$28,FALSE)," ")</f>
        <v xml:space="preserve"> </v>
      </c>
      <c r="N16" s="8" t="str">
        <f>IF(ISNUMBER($C16),VLOOKUP($B16,'Resource Data'!$B$3:$L$173,N$28,FALSE)," ")</f>
        <v xml:space="preserve"> </v>
      </c>
      <c r="O16" s="14"/>
    </row>
    <row r="17" spans="1:15" x14ac:dyDescent="0.2">
      <c r="A17" s="14"/>
      <c r="B17" s="28"/>
      <c r="C17" s="29"/>
      <c r="D17" s="151" t="str">
        <f t="shared" si="3"/>
        <v xml:space="preserve"> </v>
      </c>
      <c r="E17" s="141" t="str">
        <f>IF(ISNUMBER($C17),VLOOKUP($B17,'Resource Data'!$B$3:$L$173,E$28,FALSE)," ")</f>
        <v xml:space="preserve"> </v>
      </c>
      <c r="F17" s="8" t="str">
        <f>IF(ISNUMBER($C17),VLOOKUP($B17,'Resource Data'!$B$3:$L$173,F$28,FALSE)," ")</f>
        <v xml:space="preserve"> </v>
      </c>
      <c r="G17" s="8" t="str">
        <f>IF(ISNUMBER($C17),VLOOKUP($B17,'Resource Data'!$B$3:$L$173,G$28,FALSE)," ")</f>
        <v xml:space="preserve"> </v>
      </c>
      <c r="H17" s="8" t="str">
        <f>IF(ISNUMBER($C17),VLOOKUP($B17,'Resource Data'!$B$3:$L$173,H$28,FALSE)," ")</f>
        <v xml:space="preserve"> </v>
      </c>
      <c r="I17" s="153" t="str">
        <f>IF(ISNUMBER($C17),VLOOKUP($B17,'Resource Data'!$B$3:$L$173,I$28,FALSE)," ")</f>
        <v xml:space="preserve"> </v>
      </c>
      <c r="J17" s="183" t="str">
        <f>IF(ISNUMBER($C17),VLOOKUP($B17,'Resource Data'!$B$3:$L$173,J$28,FALSE)," ")</f>
        <v xml:space="preserve"> </v>
      </c>
      <c r="K17" s="8" t="str">
        <f>IF(ISNUMBER($C17),VLOOKUP($B17,'Resource Data'!$B$3:$L$173,K$28,FALSE)," ")</f>
        <v xml:space="preserve"> </v>
      </c>
      <c r="L17" s="8" t="str">
        <f>IF(ISNUMBER($C17),VLOOKUP($B17,'Resource Data'!$B$3:$L$173,L$28,FALSE)," ")</f>
        <v xml:space="preserve"> </v>
      </c>
      <c r="M17" s="8" t="str">
        <f>IF(ISNUMBER($C17),VLOOKUP($B17,'Resource Data'!$B$3:$L$173,M$28,FALSE)," ")</f>
        <v xml:space="preserve"> </v>
      </c>
      <c r="N17" s="8" t="str">
        <f>IF(ISNUMBER($C17),VLOOKUP($B17,'Resource Data'!$B$3:$L$173,N$28,FALSE)," ")</f>
        <v xml:space="preserve"> </v>
      </c>
      <c r="O17" s="14"/>
    </row>
    <row r="18" spans="1:15" x14ac:dyDescent="0.2">
      <c r="A18" s="14"/>
      <c r="B18" s="28"/>
      <c r="C18" s="29"/>
      <c r="D18" s="151" t="str">
        <f t="shared" si="3"/>
        <v xml:space="preserve"> </v>
      </c>
      <c r="E18" s="141" t="str">
        <f>IF(ISNUMBER($C18),VLOOKUP($B18,'Resource Data'!$B$3:$L$173,E$28,FALSE)," ")</f>
        <v xml:space="preserve"> </v>
      </c>
      <c r="F18" s="8" t="str">
        <f>IF(ISNUMBER($C18),VLOOKUP($B18,'Resource Data'!$B$3:$L$173,F$28,FALSE)," ")</f>
        <v xml:space="preserve"> </v>
      </c>
      <c r="G18" s="8" t="str">
        <f>IF(ISNUMBER($C18),VLOOKUP($B18,'Resource Data'!$B$3:$L$173,G$28,FALSE)," ")</f>
        <v xml:space="preserve"> </v>
      </c>
      <c r="H18" s="8" t="str">
        <f>IF(ISNUMBER($C18),VLOOKUP($B18,'Resource Data'!$B$3:$L$173,H$28,FALSE)," ")</f>
        <v xml:space="preserve"> </v>
      </c>
      <c r="I18" s="153" t="str">
        <f>IF(ISNUMBER($C18),VLOOKUP($B18,'Resource Data'!$B$3:$L$173,I$28,FALSE)," ")</f>
        <v xml:space="preserve"> </v>
      </c>
      <c r="J18" s="183" t="str">
        <f>IF(ISNUMBER($C18),VLOOKUP($B18,'Resource Data'!$B$3:$L$173,J$28,FALSE)," ")</f>
        <v xml:space="preserve"> </v>
      </c>
      <c r="K18" s="8" t="str">
        <f>IF(ISNUMBER($C18),VLOOKUP($B18,'Resource Data'!$B$3:$L$173,K$28,FALSE)," ")</f>
        <v xml:space="preserve"> </v>
      </c>
      <c r="L18" s="8" t="str">
        <f>IF(ISNUMBER($C18),VLOOKUP($B18,'Resource Data'!$B$3:$L$173,L$28,FALSE)," ")</f>
        <v xml:space="preserve"> </v>
      </c>
      <c r="M18" s="8" t="str">
        <f>IF(ISNUMBER($C18),VLOOKUP($B18,'Resource Data'!$B$3:$L$173,M$28,FALSE)," ")</f>
        <v xml:space="preserve"> </v>
      </c>
      <c r="N18" s="8" t="str">
        <f>IF(ISNUMBER($C18),VLOOKUP($B18,'Resource Data'!$B$3:$L$173,N$28,FALSE)," ")</f>
        <v xml:space="preserve"> </v>
      </c>
      <c r="O18" s="14"/>
    </row>
    <row r="19" spans="1:15" s="1" customFormat="1" x14ac:dyDescent="0.2">
      <c r="A19" s="14"/>
      <c r="B19" s="28"/>
      <c r="C19" s="29"/>
      <c r="D19" s="151" t="str">
        <f t="shared" si="3"/>
        <v xml:space="preserve"> </v>
      </c>
      <c r="E19" s="141" t="str">
        <f>IF(ISNUMBER($C19),VLOOKUP($B19,'Resource Data'!$B$3:$L$173,E$28,FALSE)," ")</f>
        <v xml:space="preserve"> </v>
      </c>
      <c r="F19" s="8" t="str">
        <f>IF(ISNUMBER($C19),VLOOKUP($B19,'Resource Data'!$B$3:$L$173,F$28,FALSE)," ")</f>
        <v xml:space="preserve"> </v>
      </c>
      <c r="G19" s="8" t="str">
        <f>IF(ISNUMBER($C19),VLOOKUP($B19,'Resource Data'!$B$3:$L$173,G$28,FALSE)," ")</f>
        <v xml:space="preserve"> </v>
      </c>
      <c r="H19" s="8" t="str">
        <f>IF(ISNUMBER($C19),VLOOKUP($B19,'Resource Data'!$B$3:$L$173,H$28,FALSE)," ")</f>
        <v xml:space="preserve"> </v>
      </c>
      <c r="I19" s="153" t="str">
        <f>IF(ISNUMBER($C19),VLOOKUP($B19,'Resource Data'!$B$3:$L$173,I$28,FALSE)," ")</f>
        <v xml:space="preserve"> </v>
      </c>
      <c r="J19" s="183" t="str">
        <f>IF(ISNUMBER($C19),VLOOKUP($B19,'Resource Data'!$B$3:$L$173,J$28,FALSE)," ")</f>
        <v xml:space="preserve"> </v>
      </c>
      <c r="K19" s="8" t="str">
        <f>IF(ISNUMBER($C19),VLOOKUP($B19,'Resource Data'!$B$3:$L$173,K$28,FALSE)," ")</f>
        <v xml:space="preserve"> </v>
      </c>
      <c r="L19" s="8" t="str">
        <f>IF(ISNUMBER($C19),VLOOKUP($B19,'Resource Data'!$B$3:$L$173,L$28,FALSE)," ")</f>
        <v xml:space="preserve"> </v>
      </c>
      <c r="M19" s="8" t="str">
        <f>IF(ISNUMBER($C19),VLOOKUP($B19,'Resource Data'!$B$3:$L$173,M$28,FALSE)," ")</f>
        <v xml:space="preserve"> </v>
      </c>
      <c r="N19" s="8" t="str">
        <f>IF(ISNUMBER($C19),VLOOKUP($B19,'Resource Data'!$B$3:$L$173,N$28,FALSE)," ")</f>
        <v xml:space="preserve"> </v>
      </c>
      <c r="O19" s="14"/>
    </row>
    <row r="20" spans="1:15" s="1" customFormat="1" x14ac:dyDescent="0.2">
      <c r="A20" s="14"/>
      <c r="B20" s="28"/>
      <c r="C20" s="29"/>
      <c r="D20" s="151" t="str">
        <f t="shared" si="3"/>
        <v xml:space="preserve"> </v>
      </c>
      <c r="E20" s="141" t="str">
        <f>IF(ISNUMBER($C20),VLOOKUP($B20,'Resource Data'!$B$3:$L$173,E$28,FALSE)," ")</f>
        <v xml:space="preserve"> </v>
      </c>
      <c r="F20" s="8" t="str">
        <f>IF(ISNUMBER($C20),VLOOKUP($B20,'Resource Data'!$B$3:$L$173,F$28,FALSE)," ")</f>
        <v xml:space="preserve"> </v>
      </c>
      <c r="G20" s="8" t="str">
        <f>IF(ISNUMBER($C20),VLOOKUP($B20,'Resource Data'!$B$3:$L$173,G$28,FALSE)," ")</f>
        <v xml:space="preserve"> </v>
      </c>
      <c r="H20" s="8" t="str">
        <f>IF(ISNUMBER($C20),VLOOKUP($B20,'Resource Data'!$B$3:$L$173,H$28,FALSE)," ")</f>
        <v xml:space="preserve"> </v>
      </c>
      <c r="I20" s="153" t="str">
        <f>IF(ISNUMBER($C20),VLOOKUP($B20,'Resource Data'!$B$3:$L$173,I$28,FALSE)," ")</f>
        <v xml:space="preserve"> </v>
      </c>
      <c r="J20" s="183" t="str">
        <f>IF(ISNUMBER($C20),VLOOKUP($B20,'Resource Data'!$B$3:$L$173,J$28,FALSE)," ")</f>
        <v xml:space="preserve"> </v>
      </c>
      <c r="K20" s="8" t="str">
        <f>IF(ISNUMBER($C20),VLOOKUP($B20,'Resource Data'!$B$3:$L$173,K$28,FALSE)," ")</f>
        <v xml:space="preserve"> </v>
      </c>
      <c r="L20" s="8" t="str">
        <f>IF(ISNUMBER($C20),VLOOKUP($B20,'Resource Data'!$B$3:$L$173,L$28,FALSE)," ")</f>
        <v xml:space="preserve"> </v>
      </c>
      <c r="M20" s="8" t="str">
        <f>IF(ISNUMBER($C20),VLOOKUP($B20,'Resource Data'!$B$3:$L$173,M$28,FALSE)," ")</f>
        <v xml:space="preserve"> </v>
      </c>
      <c r="N20" s="8" t="str">
        <f>IF(ISNUMBER($C20),VLOOKUP($B20,'Resource Data'!$B$3:$L$173,N$28,FALSE)," ")</f>
        <v xml:space="preserve"> </v>
      </c>
      <c r="O20" s="14"/>
    </row>
    <row r="21" spans="1:15" s="26" customFormat="1" x14ac:dyDescent="0.2">
      <c r="A21" s="14"/>
      <c r="B21" s="28"/>
      <c r="C21" s="29"/>
      <c r="D21" s="151" t="str">
        <f t="shared" si="3"/>
        <v xml:space="preserve"> </v>
      </c>
      <c r="E21" s="141" t="str">
        <f>IF(ISNUMBER($C21),VLOOKUP($B21,'Resource Data'!$B$3:$L$173,E$28,FALSE)," ")</f>
        <v xml:space="preserve"> </v>
      </c>
      <c r="F21" s="8" t="str">
        <f>IF(ISNUMBER($C21),VLOOKUP($B21,'Resource Data'!$B$3:$L$173,F$28,FALSE)," ")</f>
        <v xml:space="preserve"> </v>
      </c>
      <c r="G21" s="8" t="str">
        <f>IF(ISNUMBER($C21),VLOOKUP($B21,'Resource Data'!$B$3:$L$173,G$28,FALSE)," ")</f>
        <v xml:space="preserve"> </v>
      </c>
      <c r="H21" s="8" t="str">
        <f>IF(ISNUMBER($C21),VLOOKUP($B21,'Resource Data'!$B$3:$L$173,H$28,FALSE)," ")</f>
        <v xml:space="preserve"> </v>
      </c>
      <c r="I21" s="153" t="str">
        <f>IF(ISNUMBER($C21),VLOOKUP($B21,'Resource Data'!$B$3:$L$173,I$28,FALSE)," ")</f>
        <v xml:space="preserve"> </v>
      </c>
      <c r="J21" s="183" t="str">
        <f>IF(ISNUMBER($C21),VLOOKUP($B21,'Resource Data'!$B$3:$L$173,J$28,FALSE)," ")</f>
        <v xml:space="preserve"> </v>
      </c>
      <c r="K21" s="8" t="str">
        <f>IF(ISNUMBER($C21),VLOOKUP($B21,'Resource Data'!$B$3:$L$173,K$28,FALSE)," ")</f>
        <v xml:space="preserve"> </v>
      </c>
      <c r="L21" s="8" t="str">
        <f>IF(ISNUMBER($C21),VLOOKUP($B21,'Resource Data'!$B$3:$L$173,L$28,FALSE)," ")</f>
        <v xml:space="preserve"> </v>
      </c>
      <c r="M21" s="8" t="str">
        <f>IF(ISNUMBER($C21),VLOOKUP($B21,'Resource Data'!$B$3:$L$173,M$28,FALSE)," ")</f>
        <v xml:space="preserve"> </v>
      </c>
      <c r="N21" s="8" t="str">
        <f>IF(ISNUMBER($C21),VLOOKUP($B21,'Resource Data'!$B$3:$L$173,N$28,FALSE)," ")</f>
        <v xml:space="preserve"> </v>
      </c>
      <c r="O21" s="14"/>
    </row>
    <row r="22" spans="1:15" s="1" customFormat="1" x14ac:dyDescent="0.2">
      <c r="A22" s="14"/>
      <c r="B22" s="28"/>
      <c r="C22" s="29"/>
      <c r="D22" s="151" t="str">
        <f t="shared" si="3"/>
        <v xml:space="preserve"> </v>
      </c>
      <c r="E22" s="141" t="str">
        <f>IF(ISNUMBER($C22),VLOOKUP($B22,'Resource Data'!$B$3:$L$173,E$28,FALSE)," ")</f>
        <v xml:space="preserve"> </v>
      </c>
      <c r="F22" s="8" t="str">
        <f>IF(ISNUMBER($C22),VLOOKUP($B22,'Resource Data'!$B$3:$L$173,F$28,FALSE)," ")</f>
        <v xml:space="preserve"> </v>
      </c>
      <c r="G22" s="8" t="str">
        <f>IF(ISNUMBER($C22),VLOOKUP($B22,'Resource Data'!$B$3:$L$173,G$28,FALSE)," ")</f>
        <v xml:space="preserve"> </v>
      </c>
      <c r="H22" s="8" t="str">
        <f>IF(ISNUMBER($C22),VLOOKUP($B22,'Resource Data'!$B$3:$L$173,H$28,FALSE)," ")</f>
        <v xml:space="preserve"> </v>
      </c>
      <c r="I22" s="153" t="str">
        <f>IF(ISNUMBER($C22),VLOOKUP($B22,'Resource Data'!$B$3:$L$173,I$28,FALSE)," ")</f>
        <v xml:space="preserve"> </v>
      </c>
      <c r="J22" s="183" t="str">
        <f>IF(ISNUMBER($C22),VLOOKUP($B22,'Resource Data'!$B$3:$L$173,J$28,FALSE)," ")</f>
        <v xml:space="preserve"> </v>
      </c>
      <c r="K22" s="8" t="str">
        <f>IF(ISNUMBER($C22),VLOOKUP($B22,'Resource Data'!$B$3:$L$173,K$28,FALSE)," ")</f>
        <v xml:space="preserve"> </v>
      </c>
      <c r="L22" s="8" t="str">
        <f>IF(ISNUMBER($C22),VLOOKUP($B22,'Resource Data'!$B$3:$L$173,L$28,FALSE)," ")</f>
        <v xml:space="preserve"> </v>
      </c>
      <c r="M22" s="8" t="str">
        <f>IF(ISNUMBER($C22),VLOOKUP($B22,'Resource Data'!$B$3:$L$173,M$28,FALSE)," ")</f>
        <v xml:space="preserve"> </v>
      </c>
      <c r="N22" s="8" t="str">
        <f>IF(ISNUMBER($C22),VLOOKUP($B22,'Resource Data'!$B$3:$L$173,N$28,FALSE)," ")</f>
        <v xml:space="preserve"> </v>
      </c>
      <c r="O22" s="14"/>
    </row>
    <row r="23" spans="1:15" x14ac:dyDescent="0.2">
      <c r="A23" s="14"/>
      <c r="B23" s="28"/>
      <c r="C23" s="29"/>
      <c r="D23" s="151" t="str">
        <f t="shared" si="3"/>
        <v xml:space="preserve"> </v>
      </c>
      <c r="E23" s="141" t="str">
        <f>IF(ISNUMBER($C23),VLOOKUP($B23,'Resource Data'!$B$3:$L$173,E$28,FALSE)," ")</f>
        <v xml:space="preserve"> </v>
      </c>
      <c r="F23" s="8" t="str">
        <f>IF(ISNUMBER($C23),VLOOKUP($B23,'Resource Data'!$B$3:$L$173,F$28,FALSE)," ")</f>
        <v xml:space="preserve"> </v>
      </c>
      <c r="G23" s="8" t="str">
        <f>IF(ISNUMBER($C23),VLOOKUP($B23,'Resource Data'!$B$3:$L$173,G$28,FALSE)," ")</f>
        <v xml:space="preserve"> </v>
      </c>
      <c r="H23" s="8" t="str">
        <f>IF(ISNUMBER($C23),VLOOKUP($B23,'Resource Data'!$B$3:$L$173,H$28,FALSE)," ")</f>
        <v xml:space="preserve"> </v>
      </c>
      <c r="I23" s="153" t="str">
        <f>IF(ISNUMBER($C23),VLOOKUP($B23,'Resource Data'!$B$3:$L$173,I$28,FALSE)," ")</f>
        <v xml:space="preserve"> </v>
      </c>
      <c r="J23" s="183" t="str">
        <f>IF(ISNUMBER($C23),VLOOKUP($B23,'Resource Data'!$B$3:$L$173,J$28,FALSE)," ")</f>
        <v xml:space="preserve"> </v>
      </c>
      <c r="K23" s="8" t="str">
        <f>IF(ISNUMBER($C23),VLOOKUP($B23,'Resource Data'!$B$3:$L$173,K$28,FALSE)," ")</f>
        <v xml:space="preserve"> </v>
      </c>
      <c r="L23" s="8" t="str">
        <f>IF(ISNUMBER($C23),VLOOKUP($B23,'Resource Data'!$B$3:$L$173,L$28,FALSE)," ")</f>
        <v xml:space="preserve"> </v>
      </c>
      <c r="M23" s="8" t="str">
        <f>IF(ISNUMBER($C23),VLOOKUP($B23,'Resource Data'!$B$3:$L$173,M$28,FALSE)," ")</f>
        <v xml:space="preserve"> </v>
      </c>
      <c r="N23" s="8" t="str">
        <f>IF(ISNUMBER($C23),VLOOKUP($B23,'Resource Data'!$B$3:$L$173,N$28,FALSE)," ")</f>
        <v xml:space="preserve"> </v>
      </c>
      <c r="O23" s="14"/>
    </row>
    <row r="24" spans="1:15" x14ac:dyDescent="0.2">
      <c r="A24" s="14"/>
      <c r="B24" s="28"/>
      <c r="C24" s="29"/>
      <c r="D24" s="151" t="str">
        <f t="shared" si="3"/>
        <v xml:space="preserve"> </v>
      </c>
      <c r="E24" s="141" t="str">
        <f>IF(ISNUMBER($C24),VLOOKUP($B24,'Resource Data'!$B$3:$L$173,E$28,FALSE)," ")</f>
        <v xml:space="preserve"> </v>
      </c>
      <c r="F24" s="8" t="str">
        <f>IF(ISNUMBER($C24),VLOOKUP($B24,'Resource Data'!$B$3:$L$173,F$28,FALSE)," ")</f>
        <v xml:space="preserve"> </v>
      </c>
      <c r="G24" s="8" t="str">
        <f>IF(ISNUMBER($C24),VLOOKUP($B24,'Resource Data'!$B$3:$L$173,G$28,FALSE)," ")</f>
        <v xml:space="preserve"> </v>
      </c>
      <c r="H24" s="8" t="str">
        <f>IF(ISNUMBER($C24),VLOOKUP($B24,'Resource Data'!$B$3:$L$173,H$28,FALSE)," ")</f>
        <v xml:space="preserve"> </v>
      </c>
      <c r="I24" s="153" t="str">
        <f>IF(ISNUMBER($C24),VLOOKUP($B24,'Resource Data'!$B$3:$L$173,I$28,FALSE)," ")</f>
        <v xml:space="preserve"> </v>
      </c>
      <c r="J24" s="183" t="str">
        <f>IF(ISNUMBER($C24),VLOOKUP($B24,'Resource Data'!$B$3:$L$173,J$28,FALSE)," ")</f>
        <v xml:space="preserve"> </v>
      </c>
      <c r="K24" s="8" t="str">
        <f>IF(ISNUMBER($C24),VLOOKUP($B24,'Resource Data'!$B$3:$L$173,K$28,FALSE)," ")</f>
        <v xml:space="preserve"> </v>
      </c>
      <c r="L24" s="8" t="str">
        <f>IF(ISNUMBER($C24),VLOOKUP($B24,'Resource Data'!$B$3:$L$173,L$28,FALSE)," ")</f>
        <v xml:space="preserve"> </v>
      </c>
      <c r="M24" s="8" t="str">
        <f>IF(ISNUMBER($C24),VLOOKUP($B24,'Resource Data'!$B$3:$L$173,M$28,FALSE)," ")</f>
        <v xml:space="preserve"> </v>
      </c>
      <c r="N24" s="8" t="str">
        <f>IF(ISNUMBER($C24),VLOOKUP($B24,'Resource Data'!$B$3:$L$173,N$28,FALSE)," ")</f>
        <v xml:space="preserve"> </v>
      </c>
      <c r="O24" s="14"/>
    </row>
    <row r="25" spans="1:15" x14ac:dyDescent="0.2">
      <c r="A25" s="14"/>
      <c r="B25" s="28"/>
      <c r="C25" s="29"/>
      <c r="D25" s="151" t="str">
        <f t="shared" si="3"/>
        <v xml:space="preserve"> </v>
      </c>
      <c r="E25" s="141" t="str">
        <f>IF(ISNUMBER($C25),VLOOKUP($B25,'Resource Data'!$B$3:$L$173,E$28,FALSE)," ")</f>
        <v xml:space="preserve"> </v>
      </c>
      <c r="F25" s="8" t="str">
        <f>IF(ISNUMBER($C25),VLOOKUP($B25,'Resource Data'!$B$3:$L$173,F$28,FALSE)," ")</f>
        <v xml:space="preserve"> </v>
      </c>
      <c r="G25" s="8" t="str">
        <f>IF(ISNUMBER($C25),VLOOKUP($B25,'Resource Data'!$B$3:$L$173,G$28,FALSE)," ")</f>
        <v xml:space="preserve"> </v>
      </c>
      <c r="H25" s="8" t="str">
        <f>IF(ISNUMBER($C25),VLOOKUP($B25,'Resource Data'!$B$3:$L$173,H$28,FALSE)," ")</f>
        <v xml:space="preserve"> </v>
      </c>
      <c r="I25" s="153" t="str">
        <f>IF(ISNUMBER($C25),VLOOKUP($B25,'Resource Data'!$B$3:$L$173,I$28,FALSE)," ")</f>
        <v xml:space="preserve"> </v>
      </c>
      <c r="J25" s="183" t="str">
        <f>IF(ISNUMBER($C25),VLOOKUP($B25,'Resource Data'!$B$3:$L$173,J$28,FALSE)," ")</f>
        <v xml:space="preserve"> </v>
      </c>
      <c r="K25" s="8" t="str">
        <f>IF(ISNUMBER($C25),VLOOKUP($B25,'Resource Data'!$B$3:$L$173,K$28,FALSE)," ")</f>
        <v xml:space="preserve"> </v>
      </c>
      <c r="L25" s="8" t="str">
        <f>IF(ISNUMBER($C25),VLOOKUP($B25,'Resource Data'!$B$3:$L$173,L$28,FALSE)," ")</f>
        <v xml:space="preserve"> </v>
      </c>
      <c r="M25" s="8" t="str">
        <f>IF(ISNUMBER($C25),VLOOKUP($B25,'Resource Data'!$B$3:$L$173,M$28,FALSE)," ")</f>
        <v xml:space="preserve"> </v>
      </c>
      <c r="N25" s="8" t="str">
        <f>IF(ISNUMBER($C25),VLOOKUP($B25,'Resource Data'!$B$3:$L$173,N$28,FALSE)," ")</f>
        <v xml:space="preserve"> </v>
      </c>
      <c r="O25" s="14"/>
    </row>
    <row r="26" spans="1:15" x14ac:dyDescent="0.2">
      <c r="A26" s="14"/>
      <c r="B26" s="28"/>
      <c r="C26" s="29"/>
      <c r="D26" s="151" t="str">
        <f t="shared" si="3"/>
        <v xml:space="preserve"> </v>
      </c>
      <c r="E26" s="141" t="str">
        <f>IF(ISNUMBER($C26),VLOOKUP($B26,'Resource Data'!$B$3:$L$173,E$28,FALSE)," ")</f>
        <v xml:space="preserve"> </v>
      </c>
      <c r="F26" s="8" t="str">
        <f>IF(ISNUMBER($C26),VLOOKUP($B26,'Resource Data'!$B$3:$L$173,F$28,FALSE)," ")</f>
        <v xml:space="preserve"> </v>
      </c>
      <c r="G26" s="8" t="str">
        <f>IF(ISNUMBER($C26),VLOOKUP($B26,'Resource Data'!$B$3:$L$173,G$28,FALSE)," ")</f>
        <v xml:space="preserve"> </v>
      </c>
      <c r="H26" s="8" t="str">
        <f>IF(ISNUMBER($C26),VLOOKUP($B26,'Resource Data'!$B$3:$L$173,H$28,FALSE)," ")</f>
        <v xml:space="preserve"> </v>
      </c>
      <c r="I26" s="153" t="str">
        <f>IF(ISNUMBER($C26),VLOOKUP($B26,'Resource Data'!$B$3:$L$173,I$28,FALSE)," ")</f>
        <v xml:space="preserve"> </v>
      </c>
      <c r="J26" s="183" t="str">
        <f>IF(ISNUMBER($C26),VLOOKUP($B26,'Resource Data'!$B$3:$L$173,J$28,FALSE)," ")</f>
        <v xml:space="preserve"> </v>
      </c>
      <c r="K26" s="8" t="str">
        <f>IF(ISNUMBER($C26),VLOOKUP($B26,'Resource Data'!$B$3:$L$173,K$28,FALSE)," ")</f>
        <v xml:space="preserve"> </v>
      </c>
      <c r="L26" s="8" t="str">
        <f>IF(ISNUMBER($C26),VLOOKUP($B26,'Resource Data'!$B$3:$L$173,L$28,FALSE)," ")</f>
        <v xml:space="preserve"> </v>
      </c>
      <c r="M26" s="8" t="str">
        <f>IF(ISNUMBER($C26),VLOOKUP($B26,'Resource Data'!$B$3:$L$173,M$28,FALSE)," ")</f>
        <v xml:space="preserve"> </v>
      </c>
      <c r="N26" s="8" t="str">
        <f>IF(ISNUMBER($C26),VLOOKUP($B26,'Resource Data'!$B$3:$L$173,N$28,FALSE)," ")</f>
        <v xml:space="preserve"> </v>
      </c>
      <c r="O26" s="14"/>
    </row>
    <row r="27" spans="1:15" ht="15.75" x14ac:dyDescent="0.25">
      <c r="A27" s="14"/>
      <c r="B27" s="118" t="s">
        <v>73</v>
      </c>
      <c r="C27" s="119" t="str">
        <f>IF(SUM($C16:$C26)&gt;0,SUM(C16:C26)," ")</f>
        <v xml:space="preserve"> </v>
      </c>
      <c r="D27" s="152" t="str">
        <f>IF(SUM($C16:$C26)&gt;0,SUM(D16:D26)," ")</f>
        <v xml:space="preserve"> </v>
      </c>
      <c r="E27" s="154" t="str">
        <f t="shared" ref="E27:N27" si="4">IF(SUM($C16:$C26)&gt;0,SUMPRODUCT($D16:$D26,E16:E26)," ")</f>
        <v xml:space="preserve"> </v>
      </c>
      <c r="F27" s="121" t="str">
        <f t="shared" si="4"/>
        <v xml:space="preserve"> </v>
      </c>
      <c r="G27" s="121" t="str">
        <f t="shared" si="4"/>
        <v xml:space="preserve"> </v>
      </c>
      <c r="H27" s="121" t="str">
        <f t="shared" si="4"/>
        <v xml:space="preserve"> </v>
      </c>
      <c r="I27" s="155" t="str">
        <f t="shared" si="4"/>
        <v xml:space="preserve"> </v>
      </c>
      <c r="J27" s="137" t="str">
        <f t="shared" si="4"/>
        <v xml:space="preserve"> </v>
      </c>
      <c r="K27" s="120" t="str">
        <f t="shared" si="4"/>
        <v xml:space="preserve"> </v>
      </c>
      <c r="L27" s="120" t="str">
        <f t="shared" si="4"/>
        <v xml:space="preserve"> </v>
      </c>
      <c r="M27" s="120" t="str">
        <f t="shared" si="4"/>
        <v xml:space="preserve"> </v>
      </c>
      <c r="N27" s="120" t="str">
        <f t="shared" si="4"/>
        <v xml:space="preserve"> </v>
      </c>
      <c r="O27" s="14"/>
    </row>
    <row r="28" spans="1:15" ht="16.5" customHeight="1" thickBot="1" x14ac:dyDescent="0.25">
      <c r="A28" s="14"/>
      <c r="B28" s="15" t="s">
        <v>77</v>
      </c>
      <c r="C28" s="13"/>
      <c r="D28" s="13"/>
      <c r="E28" s="156">
        <v>2</v>
      </c>
      <c r="F28" s="157">
        <v>3</v>
      </c>
      <c r="G28" s="157">
        <v>4</v>
      </c>
      <c r="H28" s="157">
        <v>5</v>
      </c>
      <c r="I28" s="158">
        <v>6</v>
      </c>
      <c r="J28" s="13">
        <v>7</v>
      </c>
      <c r="K28" s="13">
        <v>8</v>
      </c>
      <c r="L28" s="13">
        <v>9</v>
      </c>
      <c r="M28" s="13">
        <v>10</v>
      </c>
      <c r="N28" s="13">
        <v>11</v>
      </c>
      <c r="O28" s="14"/>
    </row>
    <row r="29" spans="1:15" x14ac:dyDescent="0.2">
      <c r="B29" s="199" t="s">
        <v>86</v>
      </c>
      <c r="C29" s="199"/>
      <c r="D29" s="199"/>
      <c r="E29" s="199"/>
      <c r="F29" s="199"/>
      <c r="G29" s="199"/>
      <c r="H29" s="199"/>
      <c r="I29" s="1"/>
    </row>
    <row r="30" spans="1:15" s="26" customFormat="1" x14ac:dyDescent="0.2">
      <c r="B30" s="61"/>
      <c r="C30" s="61"/>
      <c r="D30" s="61"/>
      <c r="E30" s="61"/>
      <c r="F30" s="61"/>
      <c r="G30" s="61"/>
      <c r="H30" s="61"/>
      <c r="K30" s="77"/>
      <c r="L30" s="77"/>
      <c r="M30" s="77"/>
    </row>
    <row r="31" spans="1:15" s="26" customFormat="1" ht="15.75" thickBot="1" x14ac:dyDescent="0.25">
      <c r="B31" s="62" t="s">
        <v>96</v>
      </c>
      <c r="C31" s="61"/>
      <c r="D31" s="61"/>
      <c r="E31" s="61"/>
      <c r="F31" s="61"/>
      <c r="G31" s="61"/>
      <c r="H31" s="61"/>
      <c r="K31" s="77"/>
      <c r="L31" s="78"/>
      <c r="M31" s="77"/>
    </row>
    <row r="32" spans="1:15" s="160" customFormat="1" ht="20.25" customHeight="1" x14ac:dyDescent="0.3">
      <c r="B32" s="161" t="s">
        <v>94</v>
      </c>
      <c r="C32" s="162" t="str">
        <f>M10</f>
        <v xml:space="preserve"> </v>
      </c>
      <c r="D32" s="163"/>
      <c r="E32" s="163"/>
      <c r="F32" s="163"/>
      <c r="G32" s="163"/>
      <c r="H32" s="163"/>
      <c r="K32" s="164"/>
      <c r="L32" s="165"/>
      <c r="M32" s="164"/>
    </row>
    <row r="33" spans="2:13" s="160" customFormat="1" ht="20.25" customHeight="1" thickBot="1" x14ac:dyDescent="0.35">
      <c r="B33" s="166" t="s">
        <v>93</v>
      </c>
      <c r="C33" s="167">
        <f>M11</f>
        <v>8.7999999999999995E-2</v>
      </c>
      <c r="D33" s="163"/>
      <c r="E33" s="163"/>
      <c r="F33" s="163"/>
      <c r="G33" s="163"/>
      <c r="H33" s="163"/>
      <c r="K33" s="164"/>
      <c r="L33" s="165"/>
      <c r="M33" s="164"/>
    </row>
    <row r="34" spans="2:13" s="26" customFormat="1" x14ac:dyDescent="0.2">
      <c r="B34" s="61"/>
      <c r="C34" s="61"/>
      <c r="D34" s="61"/>
      <c r="E34" s="61"/>
      <c r="F34" s="61"/>
      <c r="G34" s="61"/>
      <c r="H34" s="61"/>
      <c r="K34" s="77"/>
      <c r="L34" s="78"/>
      <c r="M34" s="77"/>
    </row>
    <row r="35" spans="2:13" s="26" customFormat="1" ht="15.75" thickBot="1" x14ac:dyDescent="0.25">
      <c r="B35" s="60"/>
      <c r="C35" s="60"/>
      <c r="D35" s="60"/>
      <c r="E35" s="60"/>
      <c r="F35" s="60"/>
      <c r="G35" s="60"/>
      <c r="H35" s="60"/>
      <c r="K35" s="77"/>
      <c r="L35" s="78"/>
      <c r="M35" s="77"/>
    </row>
    <row r="36" spans="2:13" s="26" customFormat="1" ht="27" customHeight="1" x14ac:dyDescent="0.3">
      <c r="B36" s="219" t="s">
        <v>87</v>
      </c>
      <c r="C36" s="220"/>
      <c r="D36" s="220"/>
      <c r="E36" s="220"/>
      <c r="F36" s="220"/>
      <c r="G36" s="220"/>
      <c r="H36" s="220"/>
      <c r="I36" s="220"/>
      <c r="J36" s="221"/>
      <c r="K36" s="77"/>
      <c r="L36" s="78"/>
      <c r="M36" s="77"/>
    </row>
    <row r="37" spans="2:13" ht="27" customHeight="1" x14ac:dyDescent="0.3">
      <c r="B37" s="205" t="s">
        <v>88</v>
      </c>
      <c r="C37" s="206"/>
      <c r="D37" s="206"/>
      <c r="E37" s="206"/>
      <c r="F37" s="206"/>
      <c r="G37" s="206"/>
      <c r="H37" s="206"/>
      <c r="I37" s="206"/>
      <c r="J37" s="207"/>
      <c r="K37" s="77"/>
      <c r="L37" s="78"/>
      <c r="M37" s="77"/>
    </row>
    <row r="38" spans="2:13" ht="27" customHeight="1" x14ac:dyDescent="0.3">
      <c r="B38" s="205" t="s">
        <v>232</v>
      </c>
      <c r="C38" s="206"/>
      <c r="D38" s="206"/>
      <c r="E38" s="206"/>
      <c r="F38" s="206"/>
      <c r="G38" s="206"/>
      <c r="H38" s="206"/>
      <c r="I38" s="206"/>
      <c r="J38" s="207"/>
      <c r="K38" s="77"/>
      <c r="L38" s="78"/>
      <c r="M38" s="77"/>
    </row>
    <row r="39" spans="2:13" ht="27" customHeight="1" x14ac:dyDescent="0.3">
      <c r="B39" s="205" t="s">
        <v>233</v>
      </c>
      <c r="C39" s="206"/>
      <c r="D39" s="206"/>
      <c r="E39" s="206"/>
      <c r="F39" s="206"/>
      <c r="G39" s="206"/>
      <c r="H39" s="206"/>
      <c r="I39" s="206"/>
      <c r="J39" s="207"/>
      <c r="K39" s="77"/>
      <c r="L39" s="77"/>
      <c r="M39" s="77"/>
    </row>
    <row r="40" spans="2:13" ht="27" customHeight="1" x14ac:dyDescent="0.3">
      <c r="B40" s="205" t="s">
        <v>234</v>
      </c>
      <c r="C40" s="206"/>
      <c r="D40" s="206"/>
      <c r="E40" s="206"/>
      <c r="F40" s="206"/>
      <c r="G40" s="206"/>
      <c r="H40" s="206"/>
      <c r="I40" s="206"/>
      <c r="J40" s="207"/>
      <c r="K40" s="77"/>
      <c r="L40" s="77"/>
      <c r="M40" s="77"/>
    </row>
    <row r="41" spans="2:13" ht="27" customHeight="1" x14ac:dyDescent="0.3">
      <c r="B41" s="208" t="s">
        <v>89</v>
      </c>
      <c r="C41" s="206"/>
      <c r="D41" s="206"/>
      <c r="E41" s="206"/>
      <c r="F41" s="206"/>
      <c r="G41" s="206"/>
      <c r="H41" s="206"/>
      <c r="I41" s="206"/>
      <c r="J41" s="207"/>
    </row>
    <row r="42" spans="2:13" s="26" customFormat="1" ht="27" customHeight="1" x14ac:dyDescent="0.3">
      <c r="B42" s="168" t="s">
        <v>164</v>
      </c>
      <c r="C42" s="169"/>
      <c r="D42" s="169"/>
      <c r="E42" s="169"/>
      <c r="F42" s="169"/>
      <c r="G42" s="169"/>
      <c r="H42" s="169"/>
      <c r="I42" s="169"/>
      <c r="J42" s="170"/>
    </row>
    <row r="43" spans="2:13" ht="27" customHeight="1" x14ac:dyDescent="0.3">
      <c r="B43" s="205"/>
      <c r="C43" s="206"/>
      <c r="D43" s="206"/>
      <c r="E43" s="206"/>
      <c r="F43" s="206"/>
      <c r="G43" s="206"/>
      <c r="H43" s="206"/>
      <c r="I43" s="206"/>
      <c r="J43" s="207"/>
      <c r="K43" s="63"/>
    </row>
    <row r="44" spans="2:13" ht="12" customHeight="1" x14ac:dyDescent="0.3">
      <c r="B44" s="200"/>
      <c r="C44" s="201"/>
      <c r="D44" s="201"/>
      <c r="E44" s="201"/>
      <c r="F44" s="201"/>
      <c r="G44" s="201"/>
      <c r="H44" s="201"/>
      <c r="I44" s="171"/>
      <c r="J44" s="172"/>
    </row>
    <row r="45" spans="2:13" ht="27" customHeight="1" thickBot="1" x14ac:dyDescent="0.25">
      <c r="B45" s="209" t="s">
        <v>166</v>
      </c>
      <c r="C45" s="210"/>
      <c r="D45" s="210"/>
      <c r="E45" s="210"/>
      <c r="F45" s="210"/>
      <c r="G45" s="210"/>
      <c r="H45" s="210"/>
      <c r="I45" s="210"/>
      <c r="J45" s="211"/>
    </row>
  </sheetData>
  <sheetProtection password="CC63" sheet="1" objects="1" scenarios="1"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topLeftCell="C1" zoomScaleNormal="100" workbookViewId="0">
      <selection activeCell="C1" sqref="C1"/>
    </sheetView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226" t="s">
        <v>84</v>
      </c>
      <c r="H1" s="226"/>
      <c r="I1" s="226"/>
    </row>
    <row r="2" spans="2:9" x14ac:dyDescent="0.2">
      <c r="B2" s="222" t="s">
        <v>53</v>
      </c>
      <c r="C2" s="31"/>
      <c r="D2" s="32" t="s">
        <v>54</v>
      </c>
      <c r="E2" s="33" t="s">
        <v>59</v>
      </c>
      <c r="F2" s="3"/>
    </row>
    <row r="3" spans="2:9" ht="15.75" x14ac:dyDescent="0.2">
      <c r="B3" s="223"/>
      <c r="C3" s="34" t="s">
        <v>64</v>
      </c>
      <c r="D3" s="35" t="str">
        <f t="shared" ref="D3:E7" si="0">H11</f>
        <v xml:space="preserve"> </v>
      </c>
      <c r="E3" s="36">
        <f t="shared" si="0"/>
        <v>0.39</v>
      </c>
      <c r="F3" s="3"/>
      <c r="G3" s="225" t="s">
        <v>52</v>
      </c>
      <c r="H3" s="225"/>
      <c r="I3" s="159" t="s">
        <v>76</v>
      </c>
    </row>
    <row r="4" spans="2:9" ht="15.75" x14ac:dyDescent="0.2">
      <c r="B4" s="223"/>
      <c r="C4" s="34" t="s">
        <v>57</v>
      </c>
      <c r="D4" s="35" t="str">
        <f t="shared" si="0"/>
        <v xml:space="preserve"> </v>
      </c>
      <c r="E4" s="36">
        <f t="shared" si="0"/>
        <v>0.40899999999999997</v>
      </c>
      <c r="F4" s="3"/>
      <c r="G4" s="116" t="s">
        <v>63</v>
      </c>
      <c r="H4" s="57" t="str">
        <f>'REP Input'!E10</f>
        <v xml:space="preserve"> </v>
      </c>
      <c r="I4" s="57" t="str">
        <f>'REP Input'!E12</f>
        <v xml:space="preserve"> </v>
      </c>
    </row>
    <row r="5" spans="2:9" ht="15.75" x14ac:dyDescent="0.2">
      <c r="B5" s="223"/>
      <c r="C5" s="34" t="s">
        <v>8</v>
      </c>
      <c r="D5" s="35" t="str">
        <f t="shared" si="0"/>
        <v xml:space="preserve"> </v>
      </c>
      <c r="E5" s="36">
        <f t="shared" si="0"/>
        <v>0.106</v>
      </c>
      <c r="F5" s="3"/>
      <c r="G5" s="116" t="s">
        <v>62</v>
      </c>
      <c r="H5" s="57" t="str">
        <f>'REP Input'!F10</f>
        <v xml:space="preserve"> </v>
      </c>
      <c r="I5" s="57" t="str">
        <f>'REP Input'!F12</f>
        <v xml:space="preserve"> </v>
      </c>
    </row>
    <row r="6" spans="2:9" ht="15.75" x14ac:dyDescent="0.2">
      <c r="B6" s="223"/>
      <c r="C6" s="34" t="s">
        <v>65</v>
      </c>
      <c r="D6" s="35" t="str">
        <f t="shared" si="0"/>
        <v xml:space="preserve"> </v>
      </c>
      <c r="E6" s="36">
        <f t="shared" si="0"/>
        <v>8.7999999999999995E-2</v>
      </c>
      <c r="F6" s="3"/>
      <c r="G6" s="116" t="s">
        <v>58</v>
      </c>
      <c r="H6" s="57" t="str">
        <f>'REP Input'!G10</f>
        <v xml:space="preserve"> </v>
      </c>
      <c r="I6" s="57" t="str">
        <f>'REP Input'!G12</f>
        <v xml:space="preserve"> </v>
      </c>
    </row>
    <row r="7" spans="2:9" ht="15.75" x14ac:dyDescent="0.2">
      <c r="B7" s="223"/>
      <c r="C7" s="34" t="s">
        <v>10</v>
      </c>
      <c r="D7" s="35" t="str">
        <f t="shared" si="0"/>
        <v xml:space="preserve"> </v>
      </c>
      <c r="E7" s="36">
        <f t="shared" si="0"/>
        <v>7.0000000000000001E-3</v>
      </c>
      <c r="F7" s="3"/>
      <c r="G7" s="116" t="s">
        <v>61</v>
      </c>
      <c r="H7" s="57" t="str">
        <f>'REP Input'!H10</f>
        <v xml:space="preserve"> </v>
      </c>
      <c r="I7" s="57" t="str">
        <f>'REP Input'!H12</f>
        <v xml:space="preserve"> </v>
      </c>
    </row>
    <row r="8" spans="2:9" ht="15.75" x14ac:dyDescent="0.2">
      <c r="B8" s="223"/>
      <c r="C8" s="37" t="s">
        <v>55</v>
      </c>
      <c r="D8" s="38">
        <f>SUM(D3:D7)</f>
        <v>0</v>
      </c>
      <c r="E8" s="39">
        <f>SUM(E3:E7)</f>
        <v>0.99999999999999989</v>
      </c>
      <c r="F8" s="3"/>
      <c r="G8" s="116" t="s">
        <v>60</v>
      </c>
      <c r="H8" s="57" t="str">
        <f>'REP Input'!I10</f>
        <v xml:space="preserve"> </v>
      </c>
      <c r="I8" s="57" t="str">
        <f>'REP Input'!I12</f>
        <v xml:space="preserve"> </v>
      </c>
    </row>
    <row r="9" spans="2:9" ht="15.75" thickBot="1" x14ac:dyDescent="0.25">
      <c r="B9" s="224"/>
      <c r="C9" s="40"/>
      <c r="D9" s="41"/>
      <c r="E9" s="42"/>
      <c r="F9" s="3"/>
      <c r="G9" s="52"/>
      <c r="H9" s="52"/>
      <c r="I9" s="52"/>
    </row>
    <row r="10" spans="2:9" ht="15.75" customHeight="1" x14ac:dyDescent="0.2">
      <c r="B10" s="222" t="s">
        <v>56</v>
      </c>
      <c r="C10" s="31"/>
      <c r="D10" s="43"/>
      <c r="E10" s="44"/>
      <c r="F10" s="3"/>
      <c r="G10" s="213" t="s">
        <v>51</v>
      </c>
      <c r="H10" s="213"/>
      <c r="I10" s="117" t="s">
        <v>85</v>
      </c>
    </row>
    <row r="11" spans="2:9" ht="15.75" x14ac:dyDescent="0.2">
      <c r="B11" s="223"/>
      <c r="C11" s="45"/>
      <c r="D11" s="46"/>
      <c r="E11" s="47"/>
      <c r="F11" s="3"/>
      <c r="G11" s="117" t="s">
        <v>6</v>
      </c>
      <c r="H11" s="58" t="str">
        <f>'REP Input'!J10</f>
        <v xml:space="preserve"> </v>
      </c>
      <c r="I11" s="58">
        <f>'Texas Averages and Defaults'!H4</f>
        <v>0.39</v>
      </c>
    </row>
    <row r="12" spans="2:9" ht="15.75" x14ac:dyDescent="0.2">
      <c r="B12" s="223"/>
      <c r="C12" s="45"/>
      <c r="D12" s="46"/>
      <c r="E12" s="47"/>
      <c r="F12" s="3"/>
      <c r="G12" s="117" t="s">
        <v>7</v>
      </c>
      <c r="H12" s="58" t="str">
        <f>'REP Input'!K10</f>
        <v xml:space="preserve"> </v>
      </c>
      <c r="I12" s="58">
        <f>'Texas Averages and Defaults'!I4</f>
        <v>0.40899999999999997</v>
      </c>
    </row>
    <row r="13" spans="2:9" ht="15.75" x14ac:dyDescent="0.2">
      <c r="B13" s="223"/>
      <c r="C13" s="45"/>
      <c r="D13" s="46"/>
      <c r="E13" s="47"/>
      <c r="F13" s="3"/>
      <c r="G13" s="117" t="s">
        <v>8</v>
      </c>
      <c r="H13" s="58" t="str">
        <f>'REP Input'!L10</f>
        <v xml:space="preserve"> </v>
      </c>
      <c r="I13" s="58">
        <f>'Texas Averages and Defaults'!J4</f>
        <v>0.106</v>
      </c>
    </row>
    <row r="14" spans="2:9" ht="15.75" x14ac:dyDescent="0.2">
      <c r="B14" s="223"/>
      <c r="C14" s="45"/>
      <c r="D14" s="46"/>
      <c r="E14" s="47"/>
      <c r="F14" s="3"/>
      <c r="G14" s="117" t="s">
        <v>9</v>
      </c>
      <c r="H14" s="58" t="str">
        <f>'REP Input'!M10</f>
        <v xml:space="preserve"> </v>
      </c>
      <c r="I14" s="58">
        <f>'Texas Averages and Defaults'!K4</f>
        <v>8.7999999999999995E-2</v>
      </c>
    </row>
    <row r="15" spans="2:9" ht="15.75" x14ac:dyDescent="0.2">
      <c r="B15" s="223"/>
      <c r="C15" s="45"/>
      <c r="D15" s="46"/>
      <c r="E15" s="47"/>
      <c r="F15" s="3"/>
      <c r="G15" s="117" t="s">
        <v>10</v>
      </c>
      <c r="H15" s="58" t="str">
        <f>'REP Input'!N10</f>
        <v xml:space="preserve"> </v>
      </c>
      <c r="I15" s="58">
        <f>'Texas Averages and Defaults'!L4</f>
        <v>7.0000000000000001E-3</v>
      </c>
    </row>
    <row r="16" spans="2:9" ht="15" customHeight="1" x14ac:dyDescent="0.2">
      <c r="B16" s="223"/>
      <c r="C16" s="45"/>
      <c r="D16" s="46"/>
      <c r="E16" s="47"/>
      <c r="F16" s="3"/>
    </row>
    <row r="17" spans="2:6" ht="15" customHeight="1" x14ac:dyDescent="0.2">
      <c r="B17" s="223"/>
      <c r="C17" s="45"/>
      <c r="D17" s="46"/>
      <c r="E17" s="47"/>
      <c r="F17" s="3"/>
    </row>
    <row r="18" spans="2:6" ht="15.75" customHeight="1" x14ac:dyDescent="0.2">
      <c r="B18" s="223"/>
      <c r="C18" s="45"/>
      <c r="D18" s="46"/>
      <c r="E18" s="47"/>
      <c r="F18" s="3"/>
    </row>
    <row r="19" spans="2:6" x14ac:dyDescent="0.2">
      <c r="B19" s="223"/>
      <c r="C19" s="45"/>
      <c r="D19" s="46"/>
      <c r="E19" s="47"/>
      <c r="F19" s="3"/>
    </row>
    <row r="20" spans="2:6" x14ac:dyDescent="0.2">
      <c r="B20" s="223"/>
      <c r="C20" s="45"/>
      <c r="D20" s="46"/>
      <c r="E20" s="47"/>
      <c r="F20" s="3"/>
    </row>
    <row r="21" spans="2:6" x14ac:dyDescent="0.2">
      <c r="B21" s="223"/>
      <c r="C21" s="45"/>
      <c r="D21" s="46"/>
      <c r="E21" s="47"/>
      <c r="F21" s="3"/>
    </row>
    <row r="22" spans="2:6" x14ac:dyDescent="0.2">
      <c r="B22" s="223"/>
      <c r="C22" s="45"/>
      <c r="D22" s="46"/>
      <c r="E22" s="47"/>
      <c r="F22" s="3"/>
    </row>
    <row r="23" spans="2:6" x14ac:dyDescent="0.2">
      <c r="B23" s="223"/>
      <c r="C23" s="48"/>
      <c r="D23" s="46"/>
      <c r="E23" s="47"/>
    </row>
    <row r="24" spans="2:6" x14ac:dyDescent="0.2">
      <c r="B24" s="223"/>
      <c r="C24" s="48"/>
      <c r="D24" s="46"/>
      <c r="E24" s="47"/>
    </row>
    <row r="25" spans="2:6" x14ac:dyDescent="0.2">
      <c r="B25" s="223"/>
      <c r="C25" s="48"/>
      <c r="D25" s="46"/>
      <c r="E25" s="47"/>
    </row>
    <row r="26" spans="2:6" ht="15.75" thickBot="1" x14ac:dyDescent="0.25">
      <c r="B26" s="224"/>
      <c r="C26" s="49"/>
      <c r="D26" s="50"/>
      <c r="E26" s="51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L15"/>
  <sheetViews>
    <sheetView showFormulas="1" topLeftCell="C1" zoomScale="85" zoomScaleNormal="85" workbookViewId="0">
      <selection activeCell="C1" sqref="C1"/>
    </sheetView>
  </sheetViews>
  <sheetFormatPr defaultRowHeight="15" x14ac:dyDescent="0.2"/>
  <cols>
    <col min="1" max="1" width="3" style="56" customWidth="1"/>
    <col min="2" max="2" width="43" style="54" bestFit="1" customWidth="1"/>
    <col min="3" max="3" width="10.109375" style="54" bestFit="1" customWidth="1"/>
    <col min="4" max="6" width="6.44140625" style="54" bestFit="1" customWidth="1"/>
    <col min="7" max="7" width="10.109375" style="54" bestFit="1" customWidth="1"/>
    <col min="8" max="8" width="11.109375" style="54" bestFit="1" customWidth="1"/>
    <col min="9" max="9" width="7.6640625" style="54" bestFit="1" customWidth="1"/>
    <col min="10" max="10" width="7.5546875" style="54" bestFit="1" customWidth="1"/>
    <col min="11" max="11" width="7.109375" style="54" bestFit="1" customWidth="1"/>
    <col min="12" max="12" width="5.88671875" style="54" bestFit="1" customWidth="1"/>
    <col min="13" max="16384" width="8.88671875" style="56"/>
  </cols>
  <sheetData>
    <row r="1" spans="2:12" ht="15.75" thickBot="1" x14ac:dyDescent="0.25"/>
    <row r="2" spans="2:12" s="16" customFormat="1" ht="15.75" customHeight="1" x14ac:dyDescent="0.2">
      <c r="B2" s="227"/>
      <c r="C2" s="229" t="s">
        <v>78</v>
      </c>
      <c r="D2" s="230"/>
      <c r="E2" s="230"/>
      <c r="F2" s="230"/>
      <c r="G2" s="231"/>
      <c r="H2" s="232" t="s">
        <v>92</v>
      </c>
      <c r="I2" s="233"/>
      <c r="J2" s="233"/>
      <c r="K2" s="233"/>
      <c r="L2" s="234"/>
    </row>
    <row r="3" spans="2:12" s="16" customFormat="1" ht="16.5" thickBot="1" x14ac:dyDescent="0.25">
      <c r="B3" s="228"/>
      <c r="C3" s="97" t="s">
        <v>1</v>
      </c>
      <c r="D3" s="80" t="s">
        <v>2</v>
      </c>
      <c r="E3" s="80" t="s">
        <v>4</v>
      </c>
      <c r="F3" s="80" t="s">
        <v>3</v>
      </c>
      <c r="G3" s="81" t="s">
        <v>5</v>
      </c>
      <c r="H3" s="98" t="s">
        <v>6</v>
      </c>
      <c r="I3" s="99" t="s">
        <v>7</v>
      </c>
      <c r="J3" s="99" t="s">
        <v>8</v>
      </c>
      <c r="K3" s="99" t="s">
        <v>9</v>
      </c>
      <c r="L3" s="100" t="s">
        <v>10</v>
      </c>
    </row>
    <row r="4" spans="2:12" s="53" customFormat="1" ht="15.75" x14ac:dyDescent="0.2">
      <c r="B4" s="101" t="s">
        <v>49</v>
      </c>
      <c r="C4" s="102"/>
      <c r="D4" s="103"/>
      <c r="E4" s="103"/>
      <c r="F4" s="103"/>
      <c r="G4" s="104"/>
      <c r="H4" s="175">
        <v>0.39</v>
      </c>
      <c r="I4" s="105">
        <v>0.40899999999999997</v>
      </c>
      <c r="J4" s="105">
        <v>0.106</v>
      </c>
      <c r="K4" s="105">
        <v>8.7999999999999995E-2</v>
      </c>
      <c r="L4" s="106">
        <v>7.0000000000000001E-3</v>
      </c>
    </row>
    <row r="5" spans="2:12" s="53" customFormat="1" ht="16.5" thickBot="1" x14ac:dyDescent="0.25">
      <c r="B5" s="107" t="s">
        <v>50</v>
      </c>
      <c r="C5" s="108">
        <v>1286.8210999999999</v>
      </c>
      <c r="D5" s="109">
        <v>0.68759999999999999</v>
      </c>
      <c r="E5" s="109">
        <v>0.1138</v>
      </c>
      <c r="F5" s="109">
        <v>2.0283000000000002</v>
      </c>
      <c r="G5" s="110">
        <v>1E-3</v>
      </c>
      <c r="H5" s="111"/>
      <c r="I5" s="112"/>
      <c r="J5" s="112"/>
      <c r="K5" s="112"/>
      <c r="L5" s="113"/>
    </row>
    <row r="6" spans="2:12" s="53" customFormat="1" ht="15.75" x14ac:dyDescent="0.2">
      <c r="B6" s="85" t="s">
        <v>90</v>
      </c>
      <c r="C6" s="86"/>
      <c r="D6" s="87"/>
      <c r="E6" s="87"/>
      <c r="F6" s="87"/>
      <c r="G6" s="88"/>
      <c r="H6" s="89">
        <v>0.41399999999999998</v>
      </c>
      <c r="I6" s="90">
        <v>0.434</v>
      </c>
      <c r="J6" s="90">
        <v>0.113</v>
      </c>
      <c r="K6" s="90">
        <v>3.1E-2</v>
      </c>
      <c r="L6" s="91">
        <v>7.0000000000000001E-3</v>
      </c>
    </row>
    <row r="7" spans="2:12" s="53" customFormat="1" ht="16.5" thickBot="1" x14ac:dyDescent="0.25">
      <c r="B7" s="92" t="s">
        <v>91</v>
      </c>
      <c r="C7" s="93">
        <v>1368.0633</v>
      </c>
      <c r="D7" s="94">
        <v>0.73099999999999998</v>
      </c>
      <c r="E7" s="197">
        <v>0.121</v>
      </c>
      <c r="F7" s="94">
        <v>2.1562999999999999</v>
      </c>
      <c r="G7" s="95">
        <v>1E-3</v>
      </c>
      <c r="H7" s="96"/>
      <c r="I7" s="83"/>
      <c r="J7" s="83"/>
      <c r="K7" s="83"/>
      <c r="L7" s="84"/>
    </row>
    <row r="8" spans="2:12" x14ac:dyDescent="0.2">
      <c r="C8" s="55"/>
      <c r="D8" s="55"/>
      <c r="E8" s="55"/>
      <c r="F8" s="55"/>
      <c r="G8" s="55"/>
    </row>
    <row r="11" spans="2:12" x14ac:dyDescent="0.2">
      <c r="H11" s="176"/>
    </row>
    <row r="12" spans="2:12" x14ac:dyDescent="0.2">
      <c r="E12" s="177"/>
      <c r="H12" s="176"/>
      <c r="I12" s="174"/>
    </row>
    <row r="13" spans="2:12" x14ac:dyDescent="0.2">
      <c r="H13" s="176"/>
    </row>
    <row r="14" spans="2:12" x14ac:dyDescent="0.2">
      <c r="G14" s="173"/>
    </row>
    <row r="15" spans="2:12" x14ac:dyDescent="0.2">
      <c r="D15" s="114"/>
    </row>
  </sheetData>
  <sheetProtection password="CC63" sheet="1" objects="1" scenarios="1"/>
  <mergeCells count="3">
    <mergeCell ref="B2:B3"/>
    <mergeCell ref="C2:G2"/>
    <mergeCell ref="H2:L2"/>
  </mergeCells>
  <pageMargins left="0.7" right="0.7" top="0.75" bottom="0.75" header="0.3" footer="0.3"/>
  <pageSetup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333"/>
  <sheetViews>
    <sheetView zoomScale="75" zoomScaleNormal="75" workbookViewId="0">
      <selection activeCell="B1" sqref="B1:B2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0.77734375" style="9" bestFit="1" customWidth="1"/>
    <col min="4" max="4" width="9.77734375" style="9" bestFit="1" customWidth="1"/>
    <col min="5" max="5" width="6.6640625" style="9" bestFit="1" customWidth="1"/>
    <col min="6" max="6" width="7.6640625" style="9" bestFit="1" customWidth="1"/>
    <col min="7" max="7" width="10.21875" style="9" bestFit="1" customWidth="1"/>
    <col min="8" max="8" width="11.21875" style="9" bestFit="1" customWidth="1"/>
    <col min="9" max="12" width="8.21875" style="9" bestFit="1" customWidth="1"/>
    <col min="13" max="13" width="12" style="10" customWidth="1"/>
    <col min="14" max="16384" width="8.88671875" style="10"/>
  </cols>
  <sheetData>
    <row r="1" spans="1:13" s="16" customFormat="1" ht="15.75" customHeight="1" x14ac:dyDescent="0.2">
      <c r="A1" s="178"/>
      <c r="B1" s="246" t="s">
        <v>0</v>
      </c>
      <c r="C1" s="242" t="s">
        <v>78</v>
      </c>
      <c r="D1" s="215"/>
      <c r="E1" s="215"/>
      <c r="F1" s="215"/>
      <c r="G1" s="216"/>
      <c r="H1" s="243" t="s">
        <v>79</v>
      </c>
      <c r="I1" s="244"/>
      <c r="J1" s="244"/>
      <c r="K1" s="244"/>
      <c r="L1" s="245"/>
    </row>
    <row r="2" spans="1:13" s="16" customFormat="1" ht="16.5" thickBot="1" x14ac:dyDescent="0.25">
      <c r="A2" s="179"/>
      <c r="B2" s="247"/>
      <c r="C2" s="79" t="s">
        <v>1</v>
      </c>
      <c r="D2" s="80" t="s">
        <v>2</v>
      </c>
      <c r="E2" s="80" t="s">
        <v>4</v>
      </c>
      <c r="F2" s="80" t="s">
        <v>3</v>
      </c>
      <c r="G2" s="81" t="s">
        <v>5</v>
      </c>
      <c r="H2" s="82" t="s">
        <v>6</v>
      </c>
      <c r="I2" s="83" t="s">
        <v>7</v>
      </c>
      <c r="J2" s="83" t="s">
        <v>8</v>
      </c>
      <c r="K2" s="83" t="s">
        <v>9</v>
      </c>
      <c r="L2" s="84" t="s">
        <v>10</v>
      </c>
    </row>
    <row r="3" spans="1:13" s="17" customFormat="1" ht="15" customHeight="1" x14ac:dyDescent="0.2">
      <c r="A3" s="240" t="s">
        <v>165</v>
      </c>
      <c r="B3" s="180" t="s">
        <v>24</v>
      </c>
      <c r="C3" s="76">
        <v>1540.1</v>
      </c>
      <c r="D3" s="75">
        <v>0.39026499999999997</v>
      </c>
      <c r="E3" s="75">
        <v>2.0721159999999999E-2</v>
      </c>
      <c r="F3" s="75">
        <v>2.9399999999999999E-3</v>
      </c>
      <c r="G3" s="74">
        <v>0</v>
      </c>
      <c r="H3" s="73">
        <v>0</v>
      </c>
      <c r="I3" s="72">
        <v>1</v>
      </c>
      <c r="J3" s="72">
        <v>0</v>
      </c>
      <c r="K3" s="72">
        <v>0</v>
      </c>
      <c r="L3" s="71">
        <v>0</v>
      </c>
      <c r="M3" s="181"/>
    </row>
    <row r="4" spans="1:13" s="17" customFormat="1" x14ac:dyDescent="0.2">
      <c r="A4" s="240"/>
      <c r="B4" s="70" t="s">
        <v>235</v>
      </c>
      <c r="C4" s="69">
        <v>1659.98</v>
      </c>
      <c r="D4" s="68">
        <v>0.20599999999999999</v>
      </c>
      <c r="E4" s="68">
        <v>0.19600000000000001</v>
      </c>
      <c r="F4" s="68">
        <v>1.34E-3</v>
      </c>
      <c r="G4" s="67">
        <v>0</v>
      </c>
      <c r="H4" s="66">
        <v>0</v>
      </c>
      <c r="I4" s="65">
        <v>1</v>
      </c>
      <c r="J4" s="65">
        <v>0</v>
      </c>
      <c r="K4" s="65">
        <v>0</v>
      </c>
      <c r="L4" s="64">
        <v>0</v>
      </c>
      <c r="M4" s="181"/>
    </row>
    <row r="5" spans="1:13" s="17" customFormat="1" x14ac:dyDescent="0.2">
      <c r="A5" s="240"/>
      <c r="B5" s="70" t="s">
        <v>47</v>
      </c>
      <c r="C5" s="69">
        <v>2319.1</v>
      </c>
      <c r="D5" s="68">
        <v>3.992</v>
      </c>
      <c r="E5" s="68">
        <v>0.214</v>
      </c>
      <c r="F5" s="68">
        <v>2.2130000000000001</v>
      </c>
      <c r="G5" s="67">
        <v>0</v>
      </c>
      <c r="H5" s="66">
        <v>1</v>
      </c>
      <c r="I5" s="65">
        <v>0</v>
      </c>
      <c r="J5" s="65">
        <v>0</v>
      </c>
      <c r="K5" s="65">
        <v>0</v>
      </c>
      <c r="L5" s="64">
        <v>0</v>
      </c>
      <c r="M5" s="181"/>
    </row>
    <row r="6" spans="1:13" s="17" customFormat="1" x14ac:dyDescent="0.2">
      <c r="A6" s="240"/>
      <c r="B6" s="70" t="s">
        <v>236</v>
      </c>
      <c r="C6" s="69">
        <v>916.19869219999998</v>
      </c>
      <c r="D6" s="68">
        <v>0.31050143000000002</v>
      </c>
      <c r="E6" s="68">
        <v>0.29711900000000002</v>
      </c>
      <c r="F6" s="68">
        <v>0.14758823800000001</v>
      </c>
      <c r="G6" s="67">
        <v>0</v>
      </c>
      <c r="H6" s="66">
        <v>0</v>
      </c>
      <c r="I6" s="65">
        <v>1</v>
      </c>
      <c r="J6" s="65">
        <v>0</v>
      </c>
      <c r="K6" s="65">
        <v>0</v>
      </c>
      <c r="L6" s="64">
        <v>0</v>
      </c>
      <c r="M6" s="181"/>
    </row>
    <row r="7" spans="1:13" s="17" customFormat="1" x14ac:dyDescent="0.2">
      <c r="A7" s="240"/>
      <c r="B7" s="70" t="s">
        <v>170</v>
      </c>
      <c r="C7" s="69">
        <v>889.52</v>
      </c>
      <c r="D7" s="68">
        <v>0.13</v>
      </c>
      <c r="E7" s="68">
        <v>0.05</v>
      </c>
      <c r="F7" s="68">
        <v>4.0000000000000001E-3</v>
      </c>
      <c r="G7" s="67">
        <v>0</v>
      </c>
      <c r="H7" s="66">
        <v>0</v>
      </c>
      <c r="I7" s="65">
        <v>1</v>
      </c>
      <c r="J7" s="65">
        <v>0</v>
      </c>
      <c r="K7" s="65">
        <v>0</v>
      </c>
      <c r="L7" s="64">
        <v>0</v>
      </c>
      <c r="M7" s="181"/>
    </row>
    <row r="8" spans="1:13" s="17" customFormat="1" x14ac:dyDescent="0.2">
      <c r="A8" s="240"/>
      <c r="B8" s="70" t="s">
        <v>81</v>
      </c>
      <c r="C8" s="69">
        <v>1391.97</v>
      </c>
      <c r="D8" s="68">
        <v>1.61</v>
      </c>
      <c r="E8" s="68">
        <v>0.08</v>
      </c>
      <c r="F8" s="68">
        <v>0.01</v>
      </c>
      <c r="G8" s="67">
        <v>0</v>
      </c>
      <c r="H8" s="66">
        <v>0</v>
      </c>
      <c r="I8" s="65">
        <v>1</v>
      </c>
      <c r="J8" s="65">
        <v>0</v>
      </c>
      <c r="K8" s="65">
        <v>0</v>
      </c>
      <c r="L8" s="64">
        <v>0</v>
      </c>
      <c r="M8" s="181"/>
    </row>
    <row r="9" spans="1:13" s="17" customFormat="1" x14ac:dyDescent="0.2">
      <c r="A9" s="240"/>
      <c r="B9" s="70" t="s">
        <v>171</v>
      </c>
      <c r="C9" s="69">
        <v>0.17438464342121249</v>
      </c>
      <c r="D9" s="68">
        <v>0.22826717808979999</v>
      </c>
      <c r="E9" s="68">
        <v>0</v>
      </c>
      <c r="F9" s="68">
        <v>0</v>
      </c>
      <c r="G9" s="67">
        <v>0</v>
      </c>
      <c r="H9" s="66">
        <v>0</v>
      </c>
      <c r="I9" s="65">
        <v>1</v>
      </c>
      <c r="J9" s="65">
        <v>0</v>
      </c>
      <c r="K9" s="65">
        <v>0</v>
      </c>
      <c r="L9" s="64">
        <v>0</v>
      </c>
      <c r="M9" s="181"/>
    </row>
    <row r="10" spans="1:13" s="17" customFormat="1" x14ac:dyDescent="0.2">
      <c r="A10" s="240"/>
      <c r="B10" s="70" t="s">
        <v>27</v>
      </c>
      <c r="C10" s="69">
        <v>891</v>
      </c>
      <c r="D10" s="68">
        <v>0.248</v>
      </c>
      <c r="E10" s="68">
        <v>1.95E-2</v>
      </c>
      <c r="F10" s="68">
        <v>4.3800000000000002E-3</v>
      </c>
      <c r="G10" s="67">
        <v>0</v>
      </c>
      <c r="H10" s="66">
        <v>0</v>
      </c>
      <c r="I10" s="65">
        <v>1</v>
      </c>
      <c r="J10" s="65">
        <v>0</v>
      </c>
      <c r="K10" s="65">
        <v>0</v>
      </c>
      <c r="L10" s="64">
        <v>0</v>
      </c>
      <c r="M10" s="181"/>
    </row>
    <row r="11" spans="1:13" s="17" customFormat="1" x14ac:dyDescent="0.2">
      <c r="A11" s="240"/>
      <c r="B11" s="70" t="s">
        <v>42</v>
      </c>
      <c r="C11" s="69">
        <v>2138.0506089999999</v>
      </c>
      <c r="D11" s="68">
        <v>1.4649840000000001</v>
      </c>
      <c r="E11" s="68">
        <v>0.53229700000000002</v>
      </c>
      <c r="F11" s="68">
        <v>16.230695000000001</v>
      </c>
      <c r="G11" s="67">
        <v>0</v>
      </c>
      <c r="H11" s="66">
        <v>1</v>
      </c>
      <c r="I11" s="65">
        <v>0</v>
      </c>
      <c r="J11" s="65">
        <v>0</v>
      </c>
      <c r="K11" s="65">
        <v>0</v>
      </c>
      <c r="L11" s="64">
        <v>0</v>
      </c>
      <c r="M11" s="181"/>
    </row>
    <row r="12" spans="1:13" s="17" customFormat="1" x14ac:dyDescent="0.2">
      <c r="A12" s="240"/>
      <c r="B12" s="70" t="s">
        <v>237</v>
      </c>
      <c r="C12" s="69">
        <v>1946.586</v>
      </c>
      <c r="D12" s="68">
        <v>1.68</v>
      </c>
      <c r="E12" s="68">
        <v>3.11</v>
      </c>
      <c r="F12" s="68">
        <v>1.2</v>
      </c>
      <c r="G12" s="67">
        <v>0</v>
      </c>
      <c r="H12" s="66">
        <v>0</v>
      </c>
      <c r="I12" s="65">
        <v>0</v>
      </c>
      <c r="J12" s="65">
        <v>0</v>
      </c>
      <c r="K12" s="65">
        <v>0</v>
      </c>
      <c r="L12" s="64">
        <v>1</v>
      </c>
      <c r="M12" s="181"/>
    </row>
    <row r="13" spans="1:13" s="17" customFormat="1" x14ac:dyDescent="0.2">
      <c r="A13" s="240"/>
      <c r="B13" s="70" t="s">
        <v>238</v>
      </c>
      <c r="C13" s="69">
        <v>1599.5533373780092</v>
      </c>
      <c r="D13" s="68">
        <v>0.63590008012761401</v>
      </c>
      <c r="E13" s="68">
        <v>9.0229500635947299E-2</v>
      </c>
      <c r="F13" s="68">
        <v>7.5267081887087986E-2</v>
      </c>
      <c r="G13" s="67">
        <v>0</v>
      </c>
      <c r="H13" s="66">
        <v>0</v>
      </c>
      <c r="I13" s="65">
        <v>1</v>
      </c>
      <c r="J13" s="65">
        <v>0</v>
      </c>
      <c r="K13" s="65">
        <v>0</v>
      </c>
      <c r="L13" s="64">
        <v>0</v>
      </c>
      <c r="M13" s="181"/>
    </row>
    <row r="14" spans="1:13" s="17" customFormat="1" ht="15" customHeight="1" x14ac:dyDescent="0.2">
      <c r="A14" s="240"/>
      <c r="B14" s="70" t="s">
        <v>239</v>
      </c>
      <c r="C14" s="69">
        <v>1599.5533373780092</v>
      </c>
      <c r="D14" s="68">
        <v>0.63590008012761401</v>
      </c>
      <c r="E14" s="68">
        <v>9.0229500635947299E-2</v>
      </c>
      <c r="F14" s="68">
        <v>7.5267081887087986E-2</v>
      </c>
      <c r="G14" s="67">
        <v>0</v>
      </c>
      <c r="H14" s="66">
        <v>0</v>
      </c>
      <c r="I14" s="65">
        <v>1</v>
      </c>
      <c r="J14" s="65">
        <v>0</v>
      </c>
      <c r="K14" s="65">
        <v>0</v>
      </c>
      <c r="L14" s="64">
        <v>0</v>
      </c>
      <c r="M14" s="181"/>
    </row>
    <row r="15" spans="1:13" s="17" customFormat="1" x14ac:dyDescent="0.2">
      <c r="A15" s="240"/>
      <c r="B15" s="70" t="s">
        <v>26</v>
      </c>
      <c r="C15" s="69">
        <v>923.8</v>
      </c>
      <c r="D15" s="68">
        <v>0.20599999999999999</v>
      </c>
      <c r="E15" s="68">
        <v>0.04</v>
      </c>
      <c r="F15" s="68">
        <v>5.0000000000000001E-3</v>
      </c>
      <c r="G15" s="67">
        <v>0</v>
      </c>
      <c r="H15" s="66">
        <v>0</v>
      </c>
      <c r="I15" s="65">
        <v>1</v>
      </c>
      <c r="J15" s="65">
        <v>0</v>
      </c>
      <c r="K15" s="65">
        <v>0</v>
      </c>
      <c r="L15" s="64">
        <v>0</v>
      </c>
      <c r="M15" s="181"/>
    </row>
    <row r="16" spans="1:13" s="17" customFormat="1" x14ac:dyDescent="0.2">
      <c r="A16" s="240"/>
      <c r="B16" s="70" t="s">
        <v>172</v>
      </c>
      <c r="C16" s="69">
        <v>0.27</v>
      </c>
      <c r="D16" s="68">
        <v>0.22</v>
      </c>
      <c r="E16" s="68">
        <v>0.5</v>
      </c>
      <c r="F16" s="68">
        <v>0.34</v>
      </c>
      <c r="G16" s="67">
        <v>0</v>
      </c>
      <c r="H16" s="66">
        <v>0</v>
      </c>
      <c r="I16" s="65">
        <v>1</v>
      </c>
      <c r="J16" s="65">
        <v>0</v>
      </c>
      <c r="K16" s="65">
        <v>0</v>
      </c>
      <c r="L16" s="64">
        <v>0</v>
      </c>
      <c r="M16" s="181"/>
    </row>
    <row r="17" spans="1:13" s="17" customFormat="1" x14ac:dyDescent="0.2">
      <c r="A17" s="240"/>
      <c r="B17" s="70" t="s">
        <v>240</v>
      </c>
      <c r="C17" s="69">
        <v>3353.8</v>
      </c>
      <c r="D17" s="68">
        <v>2.1829999999999998</v>
      </c>
      <c r="E17" s="68">
        <v>0.14899999999999999</v>
      </c>
      <c r="F17" s="68">
        <v>2.9000000000000001E-2</v>
      </c>
      <c r="G17" s="67">
        <v>0</v>
      </c>
      <c r="H17" s="66">
        <v>0.19443207115996955</v>
      </c>
      <c r="I17" s="65">
        <v>0.80556792884003037</v>
      </c>
      <c r="J17" s="65">
        <v>0</v>
      </c>
      <c r="K17" s="65">
        <v>0</v>
      </c>
      <c r="L17" s="64">
        <v>0</v>
      </c>
      <c r="M17" s="181"/>
    </row>
    <row r="18" spans="1:13" s="17" customFormat="1" x14ac:dyDescent="0.2">
      <c r="A18" s="240"/>
      <c r="B18" s="70" t="s">
        <v>17</v>
      </c>
      <c r="C18" s="69">
        <v>2319.1</v>
      </c>
      <c r="D18" s="68">
        <v>3.992</v>
      </c>
      <c r="E18" s="68">
        <v>0.214</v>
      </c>
      <c r="F18" s="68">
        <v>2.2130000000000001</v>
      </c>
      <c r="G18" s="67">
        <v>0</v>
      </c>
      <c r="H18" s="66">
        <v>1</v>
      </c>
      <c r="I18" s="65">
        <v>0</v>
      </c>
      <c r="J18" s="65">
        <v>0</v>
      </c>
      <c r="K18" s="65">
        <v>0</v>
      </c>
      <c r="L18" s="64">
        <v>0</v>
      </c>
      <c r="M18" s="181"/>
    </row>
    <row r="19" spans="1:13" s="17" customFormat="1" x14ac:dyDescent="0.2">
      <c r="A19" s="240"/>
      <c r="B19" s="70" t="s">
        <v>174</v>
      </c>
      <c r="C19" s="69">
        <v>691.11513593988718</v>
      </c>
      <c r="D19" s="68">
        <v>0.14235978515946107</v>
      </c>
      <c r="E19" s="68">
        <v>1.7522439530863285E-2</v>
      </c>
      <c r="F19" s="68">
        <v>3.9843653887858023E-3</v>
      </c>
      <c r="G19" s="67">
        <v>0</v>
      </c>
      <c r="H19" s="66">
        <v>0</v>
      </c>
      <c r="I19" s="65">
        <v>0</v>
      </c>
      <c r="J19" s="65">
        <v>0</v>
      </c>
      <c r="K19" s="65">
        <v>0</v>
      </c>
      <c r="L19" s="64">
        <v>0</v>
      </c>
      <c r="M19" s="181"/>
    </row>
    <row r="20" spans="1:13" s="17" customFormat="1" x14ac:dyDescent="0.2">
      <c r="A20" s="240"/>
      <c r="B20" s="70" t="s">
        <v>15</v>
      </c>
      <c r="C20" s="69">
        <v>2319.1</v>
      </c>
      <c r="D20" s="68">
        <v>3.992</v>
      </c>
      <c r="E20" s="68">
        <v>0.214</v>
      </c>
      <c r="F20" s="68">
        <v>2.2130000000000001</v>
      </c>
      <c r="G20" s="67">
        <v>0</v>
      </c>
      <c r="H20" s="66">
        <v>1</v>
      </c>
      <c r="I20" s="65">
        <v>0</v>
      </c>
      <c r="J20" s="65">
        <v>0</v>
      </c>
      <c r="K20" s="65">
        <v>0</v>
      </c>
      <c r="L20" s="64">
        <v>0</v>
      </c>
      <c r="M20" s="181"/>
    </row>
    <row r="21" spans="1:13" s="17" customFormat="1" x14ac:dyDescent="0.2">
      <c r="A21" s="240"/>
      <c r="B21" s="70" t="s">
        <v>241</v>
      </c>
      <c r="C21" s="69">
        <v>1371</v>
      </c>
      <c r="D21" s="68">
        <v>0.60399999999999998</v>
      </c>
      <c r="E21" s="68">
        <v>5.0999999999999997E-2</v>
      </c>
      <c r="F21" s="68">
        <v>7.0000000000000001E-3</v>
      </c>
      <c r="G21" s="67">
        <v>0</v>
      </c>
      <c r="H21" s="66">
        <v>0</v>
      </c>
      <c r="I21" s="65">
        <v>1</v>
      </c>
      <c r="J21" s="65">
        <v>0</v>
      </c>
      <c r="K21" s="65">
        <v>0</v>
      </c>
      <c r="L21" s="64">
        <v>0</v>
      </c>
      <c r="M21" s="181"/>
    </row>
    <row r="22" spans="1:13" s="17" customFormat="1" x14ac:dyDescent="0.2">
      <c r="A22" s="240"/>
      <c r="B22" s="70" t="s">
        <v>25</v>
      </c>
      <c r="C22" s="69">
        <v>2084.6999999999998</v>
      </c>
      <c r="D22" s="68">
        <v>1.2569999999999999</v>
      </c>
      <c r="E22" s="68">
        <v>0.25900000000000001</v>
      </c>
      <c r="F22" s="68">
        <v>1.3580000000000001</v>
      </c>
      <c r="G22" s="67">
        <v>0</v>
      </c>
      <c r="H22" s="66">
        <v>0.80500491148067788</v>
      </c>
      <c r="I22" s="65">
        <v>0.19499508851932212</v>
      </c>
      <c r="J22" s="65">
        <v>0</v>
      </c>
      <c r="K22" s="65">
        <v>0</v>
      </c>
      <c r="L22" s="64">
        <v>0</v>
      </c>
      <c r="M22" s="181"/>
    </row>
    <row r="23" spans="1:13" s="17" customFormat="1" x14ac:dyDescent="0.2">
      <c r="A23" s="240"/>
      <c r="B23" s="70" t="s">
        <v>242</v>
      </c>
      <c r="C23" s="69">
        <v>691.11513593988718</v>
      </c>
      <c r="D23" s="68">
        <v>0.14235978515946107</v>
      </c>
      <c r="E23" s="68">
        <v>1.7522439530863285E-2</v>
      </c>
      <c r="F23" s="68">
        <v>3.9843653887858023E-3</v>
      </c>
      <c r="G23" s="67">
        <v>0</v>
      </c>
      <c r="H23" s="66">
        <v>0</v>
      </c>
      <c r="I23" s="65">
        <v>1</v>
      </c>
      <c r="J23" s="65">
        <v>0</v>
      </c>
      <c r="K23" s="65">
        <v>0</v>
      </c>
      <c r="L23" s="64">
        <v>0</v>
      </c>
      <c r="M23" s="181"/>
    </row>
    <row r="24" spans="1:13" s="17" customFormat="1" x14ac:dyDescent="0.2">
      <c r="A24" s="240"/>
      <c r="B24" s="70" t="s">
        <v>243</v>
      </c>
      <c r="C24" s="69">
        <v>0.63900000000000001</v>
      </c>
      <c r="D24" s="68">
        <v>0.22</v>
      </c>
      <c r="E24" s="68">
        <v>7.1999999999999995E-2</v>
      </c>
      <c r="F24" s="68">
        <v>6.0000000000000001E-3</v>
      </c>
      <c r="G24" s="67">
        <v>0</v>
      </c>
      <c r="H24" s="66">
        <v>0</v>
      </c>
      <c r="I24" s="65">
        <v>1</v>
      </c>
      <c r="J24" s="65">
        <v>0</v>
      </c>
      <c r="K24" s="65">
        <v>0</v>
      </c>
      <c r="L24" s="64">
        <v>0</v>
      </c>
      <c r="M24" s="181"/>
    </row>
    <row r="25" spans="1:13" s="17" customFormat="1" x14ac:dyDescent="0.2">
      <c r="A25" s="240"/>
      <c r="B25" s="70" t="s">
        <v>244</v>
      </c>
      <c r="C25" s="69">
        <v>1346.4258</v>
      </c>
      <c r="D25" s="68">
        <v>0.1051</v>
      </c>
      <c r="E25" s="68">
        <v>8.8700000000000001E-2</v>
      </c>
      <c r="F25" s="68">
        <v>7.4999999999999997E-3</v>
      </c>
      <c r="G25" s="67">
        <v>0</v>
      </c>
      <c r="H25" s="66">
        <v>0</v>
      </c>
      <c r="I25" s="65">
        <v>1</v>
      </c>
      <c r="J25" s="65">
        <v>0</v>
      </c>
      <c r="K25" s="65">
        <v>0</v>
      </c>
      <c r="L25" s="64">
        <v>0</v>
      </c>
      <c r="M25" s="181"/>
    </row>
    <row r="26" spans="1:13" s="17" customFormat="1" x14ac:dyDescent="0.2">
      <c r="A26" s="240"/>
      <c r="B26" s="70" t="s">
        <v>44</v>
      </c>
      <c r="C26" s="69">
        <v>1124.29</v>
      </c>
      <c r="D26" s="68">
        <v>0.6139</v>
      </c>
      <c r="E26" s="68">
        <v>5.96E-2</v>
      </c>
      <c r="F26" s="68">
        <v>7.4000000000000003E-3</v>
      </c>
      <c r="G26" s="67">
        <v>0</v>
      </c>
      <c r="H26" s="66">
        <v>0.41320201928270911</v>
      </c>
      <c r="I26" s="65">
        <v>0.27014002874849363</v>
      </c>
      <c r="J26" s="65">
        <v>0.31665795196879726</v>
      </c>
      <c r="K26" s="65">
        <v>0</v>
      </c>
      <c r="L26" s="64">
        <v>0</v>
      </c>
      <c r="M26" s="181"/>
    </row>
    <row r="27" spans="1:13" s="17" customFormat="1" x14ac:dyDescent="0.2">
      <c r="A27" s="240"/>
      <c r="B27" s="70" t="s">
        <v>37</v>
      </c>
      <c r="C27" s="69">
        <v>1942.2518249886232</v>
      </c>
      <c r="D27" s="68">
        <v>1.1946016210251378</v>
      </c>
      <c r="E27" s="68">
        <v>5.4953633848165519E-2</v>
      </c>
      <c r="F27" s="68">
        <v>6.1919344331275239</v>
      </c>
      <c r="G27" s="67">
        <v>0</v>
      </c>
      <c r="H27" s="66">
        <v>1</v>
      </c>
      <c r="I27" s="65">
        <v>0</v>
      </c>
      <c r="J27" s="65">
        <v>0</v>
      </c>
      <c r="K27" s="65">
        <v>0</v>
      </c>
      <c r="L27" s="64">
        <v>0</v>
      </c>
      <c r="M27" s="181"/>
    </row>
    <row r="28" spans="1:13" s="17" customFormat="1" x14ac:dyDescent="0.2">
      <c r="A28" s="240"/>
      <c r="B28" s="70" t="s">
        <v>247</v>
      </c>
      <c r="C28" s="69">
        <v>935.99569836346757</v>
      </c>
      <c r="D28" s="68">
        <v>0.13254362926507035</v>
      </c>
      <c r="E28" s="68">
        <v>5.1047701736889099E-2</v>
      </c>
      <c r="F28" s="68">
        <v>4.7173165957546609E-3</v>
      </c>
      <c r="G28" s="67">
        <v>0</v>
      </c>
      <c r="H28" s="66">
        <v>0</v>
      </c>
      <c r="I28" s="65">
        <v>1</v>
      </c>
      <c r="J28" s="65">
        <v>0</v>
      </c>
      <c r="K28" s="65">
        <v>0</v>
      </c>
      <c r="L28" s="64">
        <v>0</v>
      </c>
      <c r="M28" s="181"/>
    </row>
    <row r="29" spans="1:13" s="17" customFormat="1" x14ac:dyDescent="0.2">
      <c r="A29" s="240"/>
      <c r="B29" s="70" t="s">
        <v>248</v>
      </c>
      <c r="C29" s="69">
        <v>935.99569836346757</v>
      </c>
      <c r="D29" s="68">
        <v>0.13254362926507035</v>
      </c>
      <c r="E29" s="68">
        <v>5.1047701736889099E-2</v>
      </c>
      <c r="F29" s="68">
        <v>4.7173165957546609E-3</v>
      </c>
      <c r="G29" s="67">
        <v>0</v>
      </c>
      <c r="H29" s="66">
        <v>0</v>
      </c>
      <c r="I29" s="65">
        <v>0</v>
      </c>
      <c r="J29" s="65">
        <v>0</v>
      </c>
      <c r="K29" s="65">
        <v>0</v>
      </c>
      <c r="L29" s="64">
        <v>1</v>
      </c>
      <c r="M29" s="181"/>
    </row>
    <row r="30" spans="1:13" s="17" customFormat="1" x14ac:dyDescent="0.2">
      <c r="A30" s="240"/>
      <c r="B30" s="70" t="s">
        <v>249</v>
      </c>
      <c r="C30" s="69">
        <v>935.99569836346757</v>
      </c>
      <c r="D30" s="68">
        <v>0.13254362926507035</v>
      </c>
      <c r="E30" s="68">
        <v>5.1047701736889099E-2</v>
      </c>
      <c r="F30" s="68">
        <v>4.7173165957546609E-3</v>
      </c>
      <c r="G30" s="67">
        <v>0</v>
      </c>
      <c r="H30" s="66">
        <v>0</v>
      </c>
      <c r="I30" s="65">
        <v>1</v>
      </c>
      <c r="J30" s="65">
        <v>0</v>
      </c>
      <c r="K30" s="65">
        <v>0</v>
      </c>
      <c r="L30" s="64">
        <v>0</v>
      </c>
      <c r="M30" s="181"/>
    </row>
    <row r="31" spans="1:13" s="17" customFormat="1" x14ac:dyDescent="0.2">
      <c r="A31" s="240"/>
      <c r="B31" s="70" t="s">
        <v>250</v>
      </c>
      <c r="C31" s="69">
        <v>935.99569836346757</v>
      </c>
      <c r="D31" s="68">
        <v>0.13254362926507035</v>
      </c>
      <c r="E31" s="68">
        <v>5.1047701736889099E-2</v>
      </c>
      <c r="F31" s="68">
        <v>4.7173165957546609E-3</v>
      </c>
      <c r="G31" s="67">
        <v>0</v>
      </c>
      <c r="H31" s="66">
        <v>0</v>
      </c>
      <c r="I31" s="65">
        <v>0</v>
      </c>
      <c r="J31" s="65">
        <v>0</v>
      </c>
      <c r="K31" s="65">
        <v>0</v>
      </c>
      <c r="L31" s="64">
        <v>1</v>
      </c>
      <c r="M31" s="181"/>
    </row>
    <row r="32" spans="1:13" s="17" customFormat="1" x14ac:dyDescent="0.2">
      <c r="A32" s="240"/>
      <c r="B32" s="70" t="s">
        <v>251</v>
      </c>
      <c r="C32" s="69">
        <v>935.99569836346757</v>
      </c>
      <c r="D32" s="68">
        <v>0.13254362926507035</v>
      </c>
      <c r="E32" s="68">
        <v>5.1047701736889099E-2</v>
      </c>
      <c r="F32" s="68">
        <v>4.7173165957546609E-3</v>
      </c>
      <c r="G32" s="67">
        <v>0</v>
      </c>
      <c r="H32" s="66">
        <v>0</v>
      </c>
      <c r="I32" s="65">
        <v>1</v>
      </c>
      <c r="J32" s="65">
        <v>0</v>
      </c>
      <c r="K32" s="65">
        <v>0</v>
      </c>
      <c r="L32" s="64">
        <v>0</v>
      </c>
      <c r="M32" s="181"/>
    </row>
    <row r="33" spans="1:13" s="17" customFormat="1" x14ac:dyDescent="0.2">
      <c r="A33" s="240"/>
      <c r="B33" s="70" t="s">
        <v>252</v>
      </c>
      <c r="C33" s="69">
        <v>935.99569836346757</v>
      </c>
      <c r="D33" s="68">
        <v>0.13254362926507035</v>
      </c>
      <c r="E33" s="68">
        <v>5.1047701736889099E-2</v>
      </c>
      <c r="F33" s="68">
        <v>4.7173165957546609E-3</v>
      </c>
      <c r="G33" s="67">
        <v>0</v>
      </c>
      <c r="H33" s="66">
        <v>0</v>
      </c>
      <c r="I33" s="65">
        <v>0</v>
      </c>
      <c r="J33" s="65">
        <v>0</v>
      </c>
      <c r="K33" s="65">
        <v>0</v>
      </c>
      <c r="L33" s="64">
        <v>1</v>
      </c>
      <c r="M33" s="181"/>
    </row>
    <row r="34" spans="1:13" s="17" customFormat="1" x14ac:dyDescent="0.2">
      <c r="A34" s="240"/>
      <c r="B34" s="70" t="s">
        <v>253</v>
      </c>
      <c r="C34" s="69">
        <v>935.99569836346757</v>
      </c>
      <c r="D34" s="68">
        <v>0.13254362926507035</v>
      </c>
      <c r="E34" s="68">
        <v>5.1047701736889099E-2</v>
      </c>
      <c r="F34" s="68">
        <v>4.7173165957546609E-3</v>
      </c>
      <c r="G34" s="67">
        <v>0</v>
      </c>
      <c r="H34" s="66">
        <v>0</v>
      </c>
      <c r="I34" s="65">
        <v>1</v>
      </c>
      <c r="J34" s="65">
        <v>0</v>
      </c>
      <c r="K34" s="65">
        <v>0</v>
      </c>
      <c r="L34" s="64">
        <v>0</v>
      </c>
      <c r="M34" s="181"/>
    </row>
    <row r="35" spans="1:13" s="17" customFormat="1" x14ac:dyDescent="0.2">
      <c r="A35" s="240"/>
      <c r="B35" s="70" t="s">
        <v>254</v>
      </c>
      <c r="C35" s="69">
        <v>935.99569836346757</v>
      </c>
      <c r="D35" s="68">
        <v>0.13254362926507035</v>
      </c>
      <c r="E35" s="68">
        <v>5.1047701736889099E-2</v>
      </c>
      <c r="F35" s="68">
        <v>4.7173165957546609E-3</v>
      </c>
      <c r="G35" s="67">
        <v>0</v>
      </c>
      <c r="H35" s="66">
        <v>0</v>
      </c>
      <c r="I35" s="65">
        <v>0</v>
      </c>
      <c r="J35" s="65">
        <v>0</v>
      </c>
      <c r="K35" s="65">
        <v>0</v>
      </c>
      <c r="L35" s="64">
        <v>1</v>
      </c>
      <c r="M35" s="181"/>
    </row>
    <row r="36" spans="1:13" s="17" customFormat="1" x14ac:dyDescent="0.2">
      <c r="A36" s="240"/>
      <c r="B36" s="70" t="s">
        <v>255</v>
      </c>
      <c r="C36" s="69">
        <v>1259.3699999999999</v>
      </c>
      <c r="D36" s="68">
        <v>0.59</v>
      </c>
      <c r="E36" s="68">
        <v>0.05</v>
      </c>
      <c r="F36" s="68">
        <v>1.57</v>
      </c>
      <c r="G36" s="67">
        <v>5.3E-3</v>
      </c>
      <c r="H36" s="66">
        <v>0.56889633986800359</v>
      </c>
      <c r="I36" s="65">
        <v>0.1264231355482644</v>
      </c>
      <c r="J36" s="65">
        <v>0.3046805245837319</v>
      </c>
      <c r="K36" s="65">
        <v>0</v>
      </c>
      <c r="L36" s="64">
        <v>0</v>
      </c>
      <c r="M36" s="181"/>
    </row>
    <row r="37" spans="1:13" s="17" customFormat="1" x14ac:dyDescent="0.2">
      <c r="A37" s="240"/>
      <c r="B37" s="70" t="s">
        <v>13</v>
      </c>
      <c r="C37" s="69">
        <v>1508.794202</v>
      </c>
      <c r="D37" s="68">
        <v>4.2015120000000001</v>
      </c>
      <c r="E37" s="68">
        <v>0.18188299999999999</v>
      </c>
      <c r="F37" s="68">
        <v>3.2332E-2</v>
      </c>
      <c r="G37" s="67">
        <v>0</v>
      </c>
      <c r="H37" s="66">
        <v>0</v>
      </c>
      <c r="I37" s="65">
        <v>0</v>
      </c>
      <c r="J37" s="65">
        <v>0</v>
      </c>
      <c r="K37" s="65">
        <v>0</v>
      </c>
      <c r="L37" s="64">
        <v>0</v>
      </c>
      <c r="M37" s="181"/>
    </row>
    <row r="38" spans="1:13" s="17" customFormat="1" x14ac:dyDescent="0.2">
      <c r="A38" s="240"/>
      <c r="B38" s="70" t="s">
        <v>80</v>
      </c>
      <c r="C38" s="69">
        <v>2229</v>
      </c>
      <c r="D38" s="68">
        <v>1.3440000000000001</v>
      </c>
      <c r="E38" s="68">
        <v>0.29959999999999998</v>
      </c>
      <c r="F38" s="68">
        <v>1.6850000000000001</v>
      </c>
      <c r="G38" s="67">
        <v>0</v>
      </c>
      <c r="H38" s="66">
        <v>1</v>
      </c>
      <c r="I38" s="65">
        <v>0</v>
      </c>
      <c r="J38" s="65">
        <v>0</v>
      </c>
      <c r="K38" s="65">
        <v>0</v>
      </c>
      <c r="L38" s="64">
        <v>0</v>
      </c>
      <c r="M38" s="181"/>
    </row>
    <row r="39" spans="1:13" s="17" customFormat="1" x14ac:dyDescent="0.2">
      <c r="A39" s="240"/>
      <c r="B39" s="70" t="s">
        <v>177</v>
      </c>
      <c r="C39" s="69">
        <v>908.91300000000001</v>
      </c>
      <c r="D39" s="68">
        <v>0.31058999999999998</v>
      </c>
      <c r="E39" s="68">
        <v>6.5119999999999997E-2</v>
      </c>
      <c r="F39" s="68">
        <v>4.6299999999999996E-3</v>
      </c>
      <c r="G39" s="67">
        <v>0</v>
      </c>
      <c r="H39" s="66">
        <v>0</v>
      </c>
      <c r="I39" s="65">
        <v>1</v>
      </c>
      <c r="J39" s="65">
        <v>0</v>
      </c>
      <c r="K39" s="65">
        <v>0</v>
      </c>
      <c r="L39" s="64">
        <v>0</v>
      </c>
      <c r="M39" s="181"/>
    </row>
    <row r="40" spans="1:13" s="17" customFormat="1" x14ac:dyDescent="0.2">
      <c r="A40" s="240"/>
      <c r="B40" s="70" t="s">
        <v>178</v>
      </c>
      <c r="C40" s="69">
        <v>908.91300000000001</v>
      </c>
      <c r="D40" s="68">
        <v>0.31058999999999998</v>
      </c>
      <c r="E40" s="68">
        <v>6.5119999999999997E-2</v>
      </c>
      <c r="F40" s="68">
        <v>4.6299999999999996E-3</v>
      </c>
      <c r="G40" s="67">
        <v>0</v>
      </c>
      <c r="H40" s="66">
        <v>0</v>
      </c>
      <c r="I40" s="65">
        <v>1</v>
      </c>
      <c r="J40" s="65">
        <v>0</v>
      </c>
      <c r="K40" s="65">
        <v>0</v>
      </c>
      <c r="L40" s="64">
        <v>0</v>
      </c>
      <c r="M40" s="181"/>
    </row>
    <row r="41" spans="1:13" s="17" customFormat="1" x14ac:dyDescent="0.2">
      <c r="A41" s="240"/>
      <c r="B41" s="70" t="s">
        <v>179</v>
      </c>
      <c r="C41" s="69">
        <v>908.91300000000001</v>
      </c>
      <c r="D41" s="68">
        <v>0.31058999999999998</v>
      </c>
      <c r="E41" s="68">
        <v>6.5119999999999997E-2</v>
      </c>
      <c r="F41" s="68">
        <v>4.6299999999999996E-3</v>
      </c>
      <c r="G41" s="67">
        <v>0</v>
      </c>
      <c r="H41" s="66">
        <v>0</v>
      </c>
      <c r="I41" s="65">
        <v>1</v>
      </c>
      <c r="J41" s="65">
        <v>0</v>
      </c>
      <c r="K41" s="65">
        <v>0</v>
      </c>
      <c r="L41" s="64">
        <v>0</v>
      </c>
      <c r="M41" s="181"/>
    </row>
    <row r="42" spans="1:13" s="17" customFormat="1" x14ac:dyDescent="0.2">
      <c r="A42" s="240"/>
      <c r="B42" s="70" t="s">
        <v>180</v>
      </c>
      <c r="C42" s="69">
        <v>1074.482</v>
      </c>
      <c r="D42" s="68">
        <v>0.308</v>
      </c>
      <c r="E42" s="68">
        <v>4.1000000000000002E-2</v>
      </c>
      <c r="F42" s="68">
        <v>5.4999999999999997E-3</v>
      </c>
      <c r="G42" s="67">
        <v>0</v>
      </c>
      <c r="H42" s="66">
        <v>0</v>
      </c>
      <c r="I42" s="65">
        <v>1</v>
      </c>
      <c r="J42" s="65">
        <v>0</v>
      </c>
      <c r="K42" s="65">
        <v>0</v>
      </c>
      <c r="L42" s="64">
        <v>0</v>
      </c>
      <c r="M42" s="181"/>
    </row>
    <row r="43" spans="1:13" s="17" customFormat="1" x14ac:dyDescent="0.2">
      <c r="A43" s="240"/>
      <c r="B43" s="70" t="s">
        <v>181</v>
      </c>
      <c r="C43" s="69">
        <v>1074.482</v>
      </c>
      <c r="D43" s="68">
        <v>0.308</v>
      </c>
      <c r="E43" s="68">
        <v>4.1000000000000002E-2</v>
      </c>
      <c r="F43" s="68">
        <v>5.4999999999999997E-3</v>
      </c>
      <c r="G43" s="67">
        <v>0</v>
      </c>
      <c r="H43" s="66">
        <v>0</v>
      </c>
      <c r="I43" s="65">
        <v>1</v>
      </c>
      <c r="J43" s="65">
        <v>0</v>
      </c>
      <c r="K43" s="65">
        <v>0</v>
      </c>
      <c r="L43" s="64">
        <v>0</v>
      </c>
      <c r="M43" s="181"/>
    </row>
    <row r="44" spans="1:13" s="17" customFormat="1" x14ac:dyDescent="0.2">
      <c r="A44" s="240"/>
      <c r="B44" s="70" t="s">
        <v>263</v>
      </c>
      <c r="C44" s="69">
        <v>798.66976084824591</v>
      </c>
      <c r="D44" s="68">
        <v>0.16108516443503676</v>
      </c>
      <c r="E44" s="68">
        <v>2.9809008729087573E-2</v>
      </c>
      <c r="F44" s="68">
        <v>4.0781054287351076E-3</v>
      </c>
      <c r="G44" s="67">
        <v>0</v>
      </c>
      <c r="H44" s="66">
        <v>0</v>
      </c>
      <c r="I44" s="65">
        <v>1</v>
      </c>
      <c r="J44" s="65">
        <v>0</v>
      </c>
      <c r="K44" s="65">
        <v>0</v>
      </c>
      <c r="L44" s="64">
        <v>0</v>
      </c>
      <c r="M44" s="181"/>
    </row>
    <row r="45" spans="1:13" s="17" customFormat="1" x14ac:dyDescent="0.2">
      <c r="A45" s="240"/>
      <c r="B45" s="70" t="s">
        <v>182</v>
      </c>
      <c r="C45" s="69">
        <v>1338</v>
      </c>
      <c r="D45" s="68">
        <v>1.669</v>
      </c>
      <c r="E45" s="68">
        <v>8.8200000000000001E-2</v>
      </c>
      <c r="F45" s="68">
        <v>1.4E-3</v>
      </c>
      <c r="G45" s="67">
        <v>0</v>
      </c>
      <c r="H45" s="66">
        <v>0</v>
      </c>
      <c r="I45" s="65">
        <v>1</v>
      </c>
      <c r="J45" s="65">
        <v>0</v>
      </c>
      <c r="K45" s="65">
        <v>0</v>
      </c>
      <c r="L45" s="64">
        <v>0</v>
      </c>
      <c r="M45" s="181"/>
    </row>
    <row r="46" spans="1:13" s="17" customFormat="1" x14ac:dyDescent="0.2">
      <c r="A46" s="240"/>
      <c r="B46" s="70" t="s">
        <v>22</v>
      </c>
      <c r="C46" s="69">
        <v>1260.537</v>
      </c>
      <c r="D46" s="68">
        <v>0.36599999999999999</v>
      </c>
      <c r="E46" s="68">
        <v>7.5999999999999998E-2</v>
      </c>
      <c r="F46" s="68">
        <v>7.0000000000000001E-3</v>
      </c>
      <c r="G46" s="67">
        <v>0</v>
      </c>
      <c r="H46" s="66">
        <v>0</v>
      </c>
      <c r="I46" s="65">
        <v>1</v>
      </c>
      <c r="J46" s="65">
        <v>0</v>
      </c>
      <c r="K46" s="65">
        <v>0</v>
      </c>
      <c r="L46" s="64">
        <v>0</v>
      </c>
      <c r="M46" s="181"/>
    </row>
    <row r="47" spans="1:13" s="17" customFormat="1" x14ac:dyDescent="0.2">
      <c r="A47" s="240"/>
      <c r="B47" s="70" t="s">
        <v>12</v>
      </c>
      <c r="C47" s="69">
        <v>1260.537</v>
      </c>
      <c r="D47" s="68">
        <v>0.36599999999999999</v>
      </c>
      <c r="E47" s="68">
        <v>7.5999999999999998E-2</v>
      </c>
      <c r="F47" s="68">
        <v>7.0000000000000001E-3</v>
      </c>
      <c r="G47" s="67">
        <v>0</v>
      </c>
      <c r="H47" s="66">
        <v>0</v>
      </c>
      <c r="I47" s="65">
        <v>1</v>
      </c>
      <c r="J47" s="65">
        <v>0</v>
      </c>
      <c r="K47" s="65">
        <v>0</v>
      </c>
      <c r="L47" s="64">
        <v>0</v>
      </c>
      <c r="M47" s="181"/>
    </row>
    <row r="48" spans="1:13" s="17" customFormat="1" x14ac:dyDescent="0.2">
      <c r="A48" s="240"/>
      <c r="B48" s="70" t="s">
        <v>267</v>
      </c>
      <c r="C48" s="69">
        <v>1155.982614416002</v>
      </c>
      <c r="D48" s="68">
        <v>0.2802532485126068</v>
      </c>
      <c r="E48" s="68">
        <v>8.4252005400800994E-2</v>
      </c>
      <c r="F48" s="68">
        <v>1.3111263088309091E-2</v>
      </c>
      <c r="G48" s="67">
        <v>0</v>
      </c>
      <c r="H48" s="66">
        <v>0</v>
      </c>
      <c r="I48" s="65">
        <v>1</v>
      </c>
      <c r="J48" s="65">
        <v>0</v>
      </c>
      <c r="K48" s="65">
        <v>0</v>
      </c>
      <c r="L48" s="64">
        <v>0</v>
      </c>
      <c r="M48" s="181"/>
    </row>
    <row r="49" spans="1:13" s="17" customFormat="1" x14ac:dyDescent="0.2">
      <c r="A49" s="240"/>
      <c r="B49" s="70" t="s">
        <v>268</v>
      </c>
      <c r="C49" s="69">
        <v>1155.982614416002</v>
      </c>
      <c r="D49" s="68">
        <v>0.2802532485126068</v>
      </c>
      <c r="E49" s="68">
        <v>8.4252005400800994E-2</v>
      </c>
      <c r="F49" s="68">
        <v>1.3111263088309091E-2</v>
      </c>
      <c r="G49" s="67">
        <v>0</v>
      </c>
      <c r="H49" s="66">
        <v>0</v>
      </c>
      <c r="I49" s="65">
        <v>1</v>
      </c>
      <c r="J49" s="65">
        <v>0</v>
      </c>
      <c r="K49" s="65">
        <v>0</v>
      </c>
      <c r="L49" s="64">
        <v>0</v>
      </c>
      <c r="M49" s="181"/>
    </row>
    <row r="50" spans="1:13" s="17" customFormat="1" x14ac:dyDescent="0.2">
      <c r="A50" s="240"/>
      <c r="B50" s="70" t="s">
        <v>269</v>
      </c>
      <c r="C50" s="69">
        <v>1155.982614416002</v>
      </c>
      <c r="D50" s="68">
        <v>0.2802532485126068</v>
      </c>
      <c r="E50" s="68">
        <v>8.4252005400800994E-2</v>
      </c>
      <c r="F50" s="68">
        <v>1.3111263088309091E-2</v>
      </c>
      <c r="G50" s="67">
        <v>0</v>
      </c>
      <c r="H50" s="66">
        <v>0</v>
      </c>
      <c r="I50" s="65">
        <v>1</v>
      </c>
      <c r="J50" s="65">
        <v>0</v>
      </c>
      <c r="K50" s="65">
        <v>0</v>
      </c>
      <c r="L50" s="64">
        <v>0</v>
      </c>
      <c r="M50" s="181"/>
    </row>
    <row r="51" spans="1:13" s="17" customFormat="1" x14ac:dyDescent="0.2">
      <c r="A51" s="240"/>
      <c r="B51" s="70" t="s">
        <v>270</v>
      </c>
      <c r="C51" s="69">
        <v>1155.982614416002</v>
      </c>
      <c r="D51" s="68">
        <v>0.2802532485126068</v>
      </c>
      <c r="E51" s="68">
        <v>8.4252005400800994E-2</v>
      </c>
      <c r="F51" s="68">
        <v>1.3111263088309091E-2</v>
      </c>
      <c r="G51" s="67">
        <v>0</v>
      </c>
      <c r="H51" s="66">
        <v>0</v>
      </c>
      <c r="I51" s="65">
        <v>0</v>
      </c>
      <c r="J51" s="65">
        <v>0</v>
      </c>
      <c r="K51" s="65">
        <v>0</v>
      </c>
      <c r="L51" s="64">
        <v>0</v>
      </c>
      <c r="M51" s="181"/>
    </row>
    <row r="52" spans="1:13" s="17" customFormat="1" x14ac:dyDescent="0.2">
      <c r="A52" s="240"/>
      <c r="B52" s="70" t="s">
        <v>271</v>
      </c>
      <c r="C52" s="69">
        <v>1155.982614416002</v>
      </c>
      <c r="D52" s="68">
        <v>0.2802532485126068</v>
      </c>
      <c r="E52" s="68">
        <v>8.4252005400800994E-2</v>
      </c>
      <c r="F52" s="68">
        <v>1.3111263088309091E-2</v>
      </c>
      <c r="G52" s="67">
        <v>0</v>
      </c>
      <c r="H52" s="66">
        <v>0</v>
      </c>
      <c r="I52" s="65">
        <v>1</v>
      </c>
      <c r="J52" s="65">
        <v>0</v>
      </c>
      <c r="K52" s="65">
        <v>0</v>
      </c>
      <c r="L52" s="64">
        <v>0</v>
      </c>
      <c r="M52" s="181"/>
    </row>
    <row r="53" spans="1:13" s="17" customFormat="1" x14ac:dyDescent="0.2">
      <c r="A53" s="240"/>
      <c r="B53" s="70" t="s">
        <v>272</v>
      </c>
      <c r="C53" s="69">
        <v>1155.982614416002</v>
      </c>
      <c r="D53" s="68">
        <v>0.2802532485126068</v>
      </c>
      <c r="E53" s="68">
        <v>8.4252005400800994E-2</v>
      </c>
      <c r="F53" s="68">
        <v>1.3111263088309091E-2</v>
      </c>
      <c r="G53" s="67">
        <v>0</v>
      </c>
      <c r="H53" s="66">
        <v>0</v>
      </c>
      <c r="I53" s="65">
        <v>1</v>
      </c>
      <c r="J53" s="65">
        <v>0</v>
      </c>
      <c r="K53" s="65">
        <v>0</v>
      </c>
      <c r="L53" s="64">
        <v>0</v>
      </c>
      <c r="M53" s="181"/>
    </row>
    <row r="54" spans="1:13" s="17" customFormat="1" x14ac:dyDescent="0.2">
      <c r="A54" s="240"/>
      <c r="B54" s="70" t="s">
        <v>273</v>
      </c>
      <c r="C54" s="69">
        <v>1155.982614416002</v>
      </c>
      <c r="D54" s="68">
        <v>0.2802532485126068</v>
      </c>
      <c r="E54" s="68">
        <v>8.4252005400800994E-2</v>
      </c>
      <c r="F54" s="68">
        <v>1.3111263088309091E-2</v>
      </c>
      <c r="G54" s="67">
        <v>0</v>
      </c>
      <c r="H54" s="66">
        <v>0</v>
      </c>
      <c r="I54" s="65">
        <v>1</v>
      </c>
      <c r="J54" s="65">
        <v>0</v>
      </c>
      <c r="K54" s="65">
        <v>0</v>
      </c>
      <c r="L54" s="64">
        <v>0</v>
      </c>
      <c r="M54" s="181"/>
    </row>
    <row r="55" spans="1:13" s="17" customFormat="1" x14ac:dyDescent="0.2">
      <c r="A55" s="240"/>
      <c r="B55" s="70" t="s">
        <v>274</v>
      </c>
      <c r="C55" s="69">
        <v>1155.982614416002</v>
      </c>
      <c r="D55" s="68">
        <v>0.2802532485126068</v>
      </c>
      <c r="E55" s="68">
        <v>8.4252005400800994E-2</v>
      </c>
      <c r="F55" s="68">
        <v>1.3111263088309091E-2</v>
      </c>
      <c r="G55" s="67">
        <v>0</v>
      </c>
      <c r="H55" s="66">
        <v>0</v>
      </c>
      <c r="I55" s="65">
        <v>1</v>
      </c>
      <c r="J55" s="65">
        <v>0</v>
      </c>
      <c r="K55" s="65">
        <v>0</v>
      </c>
      <c r="L55" s="64">
        <v>0</v>
      </c>
      <c r="M55" s="181"/>
    </row>
    <row r="56" spans="1:13" s="17" customFormat="1" x14ac:dyDescent="0.2">
      <c r="A56" s="240"/>
      <c r="B56" s="70" t="s">
        <v>275</v>
      </c>
      <c r="C56" s="69">
        <v>1155.982614416002</v>
      </c>
      <c r="D56" s="68">
        <v>0.2802532485126068</v>
      </c>
      <c r="E56" s="68">
        <v>8.4252005400800994E-2</v>
      </c>
      <c r="F56" s="68">
        <v>1.3111263088309091E-2</v>
      </c>
      <c r="G56" s="67">
        <v>0</v>
      </c>
      <c r="H56" s="66">
        <v>0</v>
      </c>
      <c r="I56" s="65">
        <v>1</v>
      </c>
      <c r="J56" s="65">
        <v>0</v>
      </c>
      <c r="K56" s="65">
        <v>0</v>
      </c>
      <c r="L56" s="64">
        <v>0</v>
      </c>
      <c r="M56" s="181"/>
    </row>
    <row r="57" spans="1:13" s="17" customFormat="1" x14ac:dyDescent="0.2">
      <c r="A57" s="240"/>
      <c r="B57" s="70" t="s">
        <v>192</v>
      </c>
      <c r="C57" s="69">
        <v>1073</v>
      </c>
      <c r="D57" s="68">
        <v>0.57999999999999996</v>
      </c>
      <c r="E57" s="68">
        <v>0.13500000000000001</v>
      </c>
      <c r="F57" s="68">
        <v>1.823E-2</v>
      </c>
      <c r="G57" s="67">
        <v>0</v>
      </c>
      <c r="H57" s="66">
        <v>0</v>
      </c>
      <c r="I57" s="65">
        <v>0</v>
      </c>
      <c r="J57" s="65">
        <v>0</v>
      </c>
      <c r="K57" s="65">
        <v>0</v>
      </c>
      <c r="L57" s="64">
        <v>0</v>
      </c>
      <c r="M57" s="181"/>
    </row>
    <row r="58" spans="1:13" s="17" customFormat="1" x14ac:dyDescent="0.2">
      <c r="A58" s="240"/>
      <c r="B58" s="70" t="s">
        <v>193</v>
      </c>
      <c r="C58" s="69">
        <v>2294</v>
      </c>
      <c r="D58" s="68">
        <v>0.46500000000000002</v>
      </c>
      <c r="E58" s="68">
        <v>0.14699999999999999</v>
      </c>
      <c r="F58" s="68">
        <v>1.38E-2</v>
      </c>
      <c r="G58" s="67">
        <v>0</v>
      </c>
      <c r="H58" s="66">
        <v>0</v>
      </c>
      <c r="I58" s="65">
        <v>0</v>
      </c>
      <c r="J58" s="65">
        <v>0</v>
      </c>
      <c r="K58" s="65">
        <v>0</v>
      </c>
      <c r="L58" s="64">
        <v>0</v>
      </c>
      <c r="M58" s="181"/>
    </row>
    <row r="59" spans="1:13" s="17" customFormat="1" x14ac:dyDescent="0.2">
      <c r="A59" s="240"/>
      <c r="B59" s="70" t="s">
        <v>194</v>
      </c>
      <c r="C59" s="69">
        <v>2192</v>
      </c>
      <c r="D59" s="68">
        <v>0.23499999999999999</v>
      </c>
      <c r="E59" s="68">
        <v>0.14000000000000001</v>
      </c>
      <c r="F59" s="68">
        <v>1.49E-2</v>
      </c>
      <c r="G59" s="67">
        <v>0</v>
      </c>
      <c r="H59" s="66">
        <v>0</v>
      </c>
      <c r="I59" s="65">
        <v>0</v>
      </c>
      <c r="J59" s="65">
        <v>0</v>
      </c>
      <c r="K59" s="65">
        <v>0</v>
      </c>
      <c r="L59" s="64">
        <v>0</v>
      </c>
      <c r="M59" s="181"/>
    </row>
    <row r="60" spans="1:13" s="17" customFormat="1" x14ac:dyDescent="0.2">
      <c r="A60" s="240"/>
      <c r="B60" s="70" t="s">
        <v>195</v>
      </c>
      <c r="C60" s="69">
        <v>2311</v>
      </c>
      <c r="D60" s="68">
        <v>0.255</v>
      </c>
      <c r="E60" s="68">
        <v>0.14799999999999999</v>
      </c>
      <c r="F60" s="68">
        <v>1.8100000000000002E-2</v>
      </c>
      <c r="G60" s="67">
        <v>0</v>
      </c>
      <c r="H60" s="66">
        <v>0</v>
      </c>
      <c r="I60" s="65">
        <v>0</v>
      </c>
      <c r="J60" s="65">
        <v>0</v>
      </c>
      <c r="K60" s="65">
        <v>0</v>
      </c>
      <c r="L60" s="64">
        <v>0</v>
      </c>
      <c r="M60" s="181"/>
    </row>
    <row r="61" spans="1:13" s="17" customFormat="1" x14ac:dyDescent="0.2">
      <c r="A61" s="240"/>
      <c r="B61" s="70" t="s">
        <v>196</v>
      </c>
      <c r="C61" s="69">
        <v>2195</v>
      </c>
      <c r="D61" s="68">
        <v>0.23400000000000001</v>
      </c>
      <c r="E61" s="68">
        <v>0.14099999999999999</v>
      </c>
      <c r="F61" s="68">
        <v>1.5800000000000002E-2</v>
      </c>
      <c r="G61" s="67">
        <v>0</v>
      </c>
      <c r="H61" s="66">
        <v>0</v>
      </c>
      <c r="I61" s="65">
        <v>0</v>
      </c>
      <c r="J61" s="65">
        <v>0</v>
      </c>
      <c r="K61" s="65">
        <v>0</v>
      </c>
      <c r="L61" s="64">
        <v>0</v>
      </c>
      <c r="M61" s="181"/>
    </row>
    <row r="62" spans="1:13" s="17" customFormat="1" x14ac:dyDescent="0.2">
      <c r="A62" s="240"/>
      <c r="B62" s="70" t="s">
        <v>197</v>
      </c>
      <c r="C62" s="69">
        <v>1964</v>
      </c>
      <c r="D62" s="68">
        <v>0.57799999999999996</v>
      </c>
      <c r="E62" s="68">
        <v>0.126</v>
      </c>
      <c r="F62" s="68">
        <v>9.1400000000000006E-3</v>
      </c>
      <c r="G62" s="67">
        <v>0</v>
      </c>
      <c r="H62" s="66">
        <v>0</v>
      </c>
      <c r="I62" s="65">
        <v>0</v>
      </c>
      <c r="J62" s="65">
        <v>0</v>
      </c>
      <c r="K62" s="65">
        <v>0</v>
      </c>
      <c r="L62" s="64">
        <v>0</v>
      </c>
      <c r="M62" s="181"/>
    </row>
    <row r="63" spans="1:13" s="17" customFormat="1" x14ac:dyDescent="0.2">
      <c r="A63" s="240"/>
      <c r="B63" s="70" t="s">
        <v>198</v>
      </c>
      <c r="C63" s="69">
        <v>2914.8863601217149</v>
      </c>
      <c r="D63" s="68">
        <v>0.11362138197105741</v>
      </c>
      <c r="E63" s="68">
        <v>6.8994790466314015E-2</v>
      </c>
      <c r="F63" s="68">
        <v>2.013029629057146E-4</v>
      </c>
      <c r="G63" s="67">
        <v>0</v>
      </c>
      <c r="H63" s="66">
        <v>0</v>
      </c>
      <c r="I63" s="65">
        <v>0</v>
      </c>
      <c r="J63" s="65">
        <v>0</v>
      </c>
      <c r="K63" s="65">
        <v>0</v>
      </c>
      <c r="L63" s="64">
        <v>0</v>
      </c>
      <c r="M63" s="181"/>
    </row>
    <row r="64" spans="1:13" s="17" customFormat="1" x14ac:dyDescent="0.2">
      <c r="A64" s="240"/>
      <c r="B64" s="70" t="s">
        <v>199</v>
      </c>
      <c r="C64" s="69">
        <v>2035.3750801271667</v>
      </c>
      <c r="D64" s="68">
        <v>0.10396480599630116</v>
      </c>
      <c r="E64" s="68">
        <v>6.4018908799453336E-2</v>
      </c>
      <c r="F64" s="68">
        <v>1.7173675784284175E-4</v>
      </c>
      <c r="G64" s="67">
        <v>0</v>
      </c>
      <c r="H64" s="66">
        <v>0</v>
      </c>
      <c r="I64" s="65">
        <v>0</v>
      </c>
      <c r="J64" s="65">
        <v>0</v>
      </c>
      <c r="K64" s="65">
        <v>0</v>
      </c>
      <c r="L64" s="64">
        <v>0</v>
      </c>
      <c r="M64" s="181"/>
    </row>
    <row r="65" spans="1:13" s="17" customFormat="1" x14ac:dyDescent="0.2">
      <c r="A65" s="240"/>
      <c r="B65" s="70" t="s">
        <v>200</v>
      </c>
      <c r="C65" s="69">
        <v>2558.2948239528873</v>
      </c>
      <c r="D65" s="68">
        <v>0.12873804202158329</v>
      </c>
      <c r="E65" s="68">
        <v>6.7949730390461607E-2</v>
      </c>
      <c r="F65" s="68">
        <v>1.9476523062370398E-4</v>
      </c>
      <c r="G65" s="67">
        <v>0</v>
      </c>
      <c r="H65" s="66">
        <v>0</v>
      </c>
      <c r="I65" s="65">
        <v>0</v>
      </c>
      <c r="J65" s="65">
        <v>0</v>
      </c>
      <c r="K65" s="65">
        <v>0</v>
      </c>
      <c r="L65" s="64">
        <v>0</v>
      </c>
      <c r="M65" s="181"/>
    </row>
    <row r="66" spans="1:13" s="17" customFormat="1" x14ac:dyDescent="0.2">
      <c r="A66" s="240"/>
      <c r="B66" s="70" t="s">
        <v>201</v>
      </c>
      <c r="C66" s="69">
        <v>1404.7725644602961</v>
      </c>
      <c r="D66" s="68">
        <v>0.4128673988604869</v>
      </c>
      <c r="E66" s="68">
        <v>5.6272664651245016E-2</v>
      </c>
      <c r="F66" s="68">
        <v>2.0281119669527693E-4</v>
      </c>
      <c r="G66" s="67">
        <v>0</v>
      </c>
      <c r="H66" s="66">
        <v>0</v>
      </c>
      <c r="I66" s="65">
        <v>0</v>
      </c>
      <c r="J66" s="65">
        <v>0</v>
      </c>
      <c r="K66" s="65">
        <v>0</v>
      </c>
      <c r="L66" s="64">
        <v>0</v>
      </c>
      <c r="M66" s="181"/>
    </row>
    <row r="67" spans="1:13" s="17" customFormat="1" x14ac:dyDescent="0.2">
      <c r="A67" s="240"/>
      <c r="B67" s="70" t="s">
        <v>202</v>
      </c>
      <c r="C67" s="69">
        <v>1042.2796202815146</v>
      </c>
      <c r="D67" s="68">
        <v>4.1701370296699208E-2</v>
      </c>
      <c r="E67" s="68">
        <v>5.6380119417915812E-2</v>
      </c>
      <c r="F67" s="68">
        <v>1.3723802913508497E-4</v>
      </c>
      <c r="G67" s="67">
        <v>0</v>
      </c>
      <c r="H67" s="66">
        <v>0</v>
      </c>
      <c r="I67" s="65">
        <v>0</v>
      </c>
      <c r="J67" s="65">
        <v>0</v>
      </c>
      <c r="K67" s="65">
        <v>0</v>
      </c>
      <c r="L67" s="64">
        <v>0</v>
      </c>
      <c r="M67" s="181"/>
    </row>
    <row r="68" spans="1:13" s="17" customFormat="1" x14ac:dyDescent="0.2">
      <c r="A68" s="240"/>
      <c r="B68" s="70" t="s">
        <v>11</v>
      </c>
      <c r="C68" s="69">
        <v>990.57809999999995</v>
      </c>
      <c r="D68" s="68">
        <v>0.77219400000000005</v>
      </c>
      <c r="E68" s="68">
        <v>8.2420999999999994E-2</v>
      </c>
      <c r="F68" s="68">
        <v>0.36646000000000001</v>
      </c>
      <c r="G68" s="67">
        <v>0</v>
      </c>
      <c r="H68" s="66">
        <v>0</v>
      </c>
      <c r="I68" s="65">
        <v>0.90564129574822805</v>
      </c>
      <c r="J68" s="65">
        <v>0</v>
      </c>
      <c r="K68" s="65">
        <v>0</v>
      </c>
      <c r="L68" s="64">
        <v>9.4358704251771924E-2</v>
      </c>
      <c r="M68" s="181"/>
    </row>
    <row r="69" spans="1:13" s="17" customFormat="1" x14ac:dyDescent="0.2">
      <c r="A69" s="240"/>
      <c r="B69" s="70" t="s">
        <v>139</v>
      </c>
      <c r="C69" s="69">
        <v>1152.4851429451028</v>
      </c>
      <c r="D69" s="68">
        <v>0.32587891696009325</v>
      </c>
      <c r="E69" s="68">
        <v>6.3996209099204726E-2</v>
      </c>
      <c r="F69" s="68">
        <v>5.8375355392666743E-3</v>
      </c>
      <c r="G69" s="67">
        <v>0</v>
      </c>
      <c r="H69" s="66">
        <v>0</v>
      </c>
      <c r="I69" s="65">
        <v>1</v>
      </c>
      <c r="J69" s="65">
        <v>0</v>
      </c>
      <c r="K69" s="65">
        <v>0</v>
      </c>
      <c r="L69" s="64">
        <v>0</v>
      </c>
      <c r="M69" s="181"/>
    </row>
    <row r="70" spans="1:13" s="17" customFormat="1" x14ac:dyDescent="0.2">
      <c r="A70" s="240"/>
      <c r="B70" s="70" t="s">
        <v>138</v>
      </c>
      <c r="C70" s="69">
        <v>1054.4541722305062</v>
      </c>
      <c r="D70" s="68">
        <v>0.29896898057653204</v>
      </c>
      <c r="E70" s="68">
        <v>5.8552734222438362E-2</v>
      </c>
      <c r="F70" s="68">
        <v>5.3180870481517682E-3</v>
      </c>
      <c r="G70" s="67">
        <v>0</v>
      </c>
      <c r="H70" s="66">
        <v>0</v>
      </c>
      <c r="I70" s="65">
        <v>1</v>
      </c>
      <c r="J70" s="65">
        <v>0</v>
      </c>
      <c r="K70" s="65">
        <v>0</v>
      </c>
      <c r="L70" s="64">
        <v>0</v>
      </c>
      <c r="M70" s="181"/>
    </row>
    <row r="71" spans="1:13" s="17" customFormat="1" x14ac:dyDescent="0.2">
      <c r="A71" s="240"/>
      <c r="B71" s="70" t="s">
        <v>278</v>
      </c>
      <c r="C71" s="69">
        <v>905.162374</v>
      </c>
      <c r="D71" s="68">
        <v>0.29241299999999998</v>
      </c>
      <c r="E71" s="68">
        <v>7.0293999999999995E-2</v>
      </c>
      <c r="F71" s="68">
        <v>4.5880000000000001E-3</v>
      </c>
      <c r="G71" s="67">
        <v>0</v>
      </c>
      <c r="H71" s="66">
        <v>0</v>
      </c>
      <c r="I71" s="65">
        <v>1</v>
      </c>
      <c r="J71" s="65">
        <v>0</v>
      </c>
      <c r="K71" s="65">
        <v>0</v>
      </c>
      <c r="L71" s="64">
        <v>0</v>
      </c>
      <c r="M71" s="181"/>
    </row>
    <row r="72" spans="1:13" s="17" customFormat="1" x14ac:dyDescent="0.2">
      <c r="A72" s="240"/>
      <c r="B72" s="70" t="s">
        <v>35</v>
      </c>
      <c r="C72" s="69">
        <v>843.6</v>
      </c>
      <c r="D72" s="68">
        <v>0.11899999999999999</v>
      </c>
      <c r="E72" s="68">
        <v>3.4000000000000002E-2</v>
      </c>
      <c r="F72" s="68">
        <v>4.3E-3</v>
      </c>
      <c r="G72" s="67">
        <v>0</v>
      </c>
      <c r="H72" s="66">
        <v>0</v>
      </c>
      <c r="I72" s="65">
        <v>1</v>
      </c>
      <c r="J72" s="65">
        <v>0</v>
      </c>
      <c r="K72" s="65">
        <v>0</v>
      </c>
      <c r="L72" s="64">
        <v>0</v>
      </c>
      <c r="M72" s="181"/>
    </row>
    <row r="73" spans="1:13" s="17" customFormat="1" x14ac:dyDescent="0.2">
      <c r="A73" s="240"/>
      <c r="B73" s="70" t="s">
        <v>283</v>
      </c>
      <c r="C73" s="69">
        <v>2194.531849</v>
      </c>
      <c r="D73" s="68">
        <v>1.3482190780000001</v>
      </c>
      <c r="E73" s="68">
        <v>1.6602742640000001</v>
      </c>
      <c r="F73" s="68">
        <v>0.29559464099999999</v>
      </c>
      <c r="G73" s="67">
        <v>0</v>
      </c>
      <c r="H73" s="66">
        <v>0.86111686803675846</v>
      </c>
      <c r="I73" s="65">
        <v>0.13888313196324162</v>
      </c>
      <c r="J73" s="65">
        <v>0</v>
      </c>
      <c r="K73" s="65">
        <v>0</v>
      </c>
      <c r="L73" s="64">
        <v>0</v>
      </c>
      <c r="M73" s="181"/>
    </row>
    <row r="74" spans="1:13" s="17" customFormat="1" x14ac:dyDescent="0.2">
      <c r="A74" s="240"/>
      <c r="B74" s="70" t="s">
        <v>30</v>
      </c>
      <c r="C74" s="69">
        <v>1206.95</v>
      </c>
      <c r="D74" s="68">
        <v>0.10957</v>
      </c>
      <c r="E74" s="68">
        <v>5.169E-2</v>
      </c>
      <c r="F74" s="68">
        <v>6.1000000000000004E-3</v>
      </c>
      <c r="G74" s="67">
        <v>0</v>
      </c>
      <c r="H74" s="66">
        <v>0</v>
      </c>
      <c r="I74" s="65">
        <v>1</v>
      </c>
      <c r="J74" s="65">
        <v>0</v>
      </c>
      <c r="K74" s="65">
        <v>0</v>
      </c>
      <c r="L74" s="64">
        <v>0</v>
      </c>
      <c r="M74" s="181"/>
    </row>
    <row r="75" spans="1:13" s="17" customFormat="1" x14ac:dyDescent="0.2">
      <c r="A75" s="240"/>
      <c r="B75" s="70" t="s">
        <v>31</v>
      </c>
      <c r="C75" s="69">
        <v>1297.01</v>
      </c>
      <c r="D75" s="68">
        <v>0.31819494400259868</v>
      </c>
      <c r="E75" s="68">
        <v>9.2975389417666726E-2</v>
      </c>
      <c r="F75" s="68">
        <v>5.2838719996631421E-3</v>
      </c>
      <c r="G75" s="67">
        <v>0</v>
      </c>
      <c r="H75" s="66">
        <v>0</v>
      </c>
      <c r="I75" s="65">
        <v>1</v>
      </c>
      <c r="J75" s="65">
        <v>0</v>
      </c>
      <c r="K75" s="65">
        <v>0</v>
      </c>
      <c r="L75" s="64">
        <v>0</v>
      </c>
      <c r="M75" s="181"/>
    </row>
    <row r="76" spans="1:13" s="17" customFormat="1" x14ac:dyDescent="0.2">
      <c r="A76" s="240"/>
      <c r="B76" s="70" t="s">
        <v>286</v>
      </c>
      <c r="C76" s="69">
        <v>908.91300000000001</v>
      </c>
      <c r="D76" s="68">
        <v>0.31058999999999998</v>
      </c>
      <c r="E76" s="68">
        <v>6.5119999999999997E-2</v>
      </c>
      <c r="F76" s="68">
        <v>4.6299999999999996E-3</v>
      </c>
      <c r="G76" s="67">
        <v>0</v>
      </c>
      <c r="H76" s="66">
        <v>0</v>
      </c>
      <c r="I76" s="65">
        <v>1</v>
      </c>
      <c r="J76" s="65">
        <v>0</v>
      </c>
      <c r="K76" s="65">
        <v>0</v>
      </c>
      <c r="L76" s="64">
        <v>0</v>
      </c>
      <c r="M76" s="181"/>
    </row>
    <row r="77" spans="1:13" s="17" customFormat="1" x14ac:dyDescent="0.2">
      <c r="A77" s="240"/>
      <c r="B77" s="70" t="s">
        <v>287</v>
      </c>
      <c r="C77" s="69">
        <v>908.91300000000001</v>
      </c>
      <c r="D77" s="68">
        <v>0.31058999999999998</v>
      </c>
      <c r="E77" s="68">
        <v>6.5119999999999997E-2</v>
      </c>
      <c r="F77" s="68">
        <v>4.6299999999999996E-3</v>
      </c>
      <c r="G77" s="67">
        <v>0</v>
      </c>
      <c r="H77" s="66">
        <v>0</v>
      </c>
      <c r="I77" s="65">
        <v>1</v>
      </c>
      <c r="J77" s="65">
        <v>0</v>
      </c>
      <c r="K77" s="65">
        <v>0</v>
      </c>
      <c r="L77" s="64">
        <v>0</v>
      </c>
      <c r="M77" s="181"/>
    </row>
    <row r="78" spans="1:13" s="17" customFormat="1" x14ac:dyDescent="0.2">
      <c r="A78" s="240"/>
      <c r="B78" s="70" t="s">
        <v>288</v>
      </c>
      <c r="C78" s="69">
        <v>908.91300000000001</v>
      </c>
      <c r="D78" s="68">
        <v>0.31058999999999998</v>
      </c>
      <c r="E78" s="68">
        <v>6.5119999999999997E-2</v>
      </c>
      <c r="F78" s="68">
        <v>4.6299999999999996E-3</v>
      </c>
      <c r="G78" s="67">
        <v>0</v>
      </c>
      <c r="H78" s="66">
        <v>0</v>
      </c>
      <c r="I78" s="65">
        <v>1</v>
      </c>
      <c r="J78" s="65">
        <v>0</v>
      </c>
      <c r="K78" s="65">
        <v>0</v>
      </c>
      <c r="L78" s="64">
        <v>0</v>
      </c>
      <c r="M78" s="181"/>
    </row>
    <row r="79" spans="1:13" s="17" customFormat="1" x14ac:dyDescent="0.2">
      <c r="A79" s="240"/>
      <c r="B79" s="70" t="s">
        <v>38</v>
      </c>
      <c r="C79" s="69">
        <v>880.98695399999997</v>
      </c>
      <c r="D79" s="68">
        <v>0.626309</v>
      </c>
      <c r="E79" s="68">
        <v>0.116494</v>
      </c>
      <c r="F79" s="68">
        <v>4.4019999999999997E-3</v>
      </c>
      <c r="G79" s="67">
        <v>0</v>
      </c>
      <c r="H79" s="66">
        <v>0</v>
      </c>
      <c r="I79" s="65">
        <v>1</v>
      </c>
      <c r="J79" s="65">
        <v>0</v>
      </c>
      <c r="K79" s="65">
        <v>0</v>
      </c>
      <c r="L79" s="64">
        <v>0</v>
      </c>
      <c r="M79" s="181"/>
    </row>
    <row r="80" spans="1:13" s="17" customFormat="1" x14ac:dyDescent="0.2">
      <c r="A80" s="240"/>
      <c r="B80" s="70" t="s">
        <v>40</v>
      </c>
      <c r="C80" s="69">
        <v>847.52080758308261</v>
      </c>
      <c r="D80" s="68">
        <v>9.9065548900991424E-2</v>
      </c>
      <c r="E80" s="68">
        <v>4.6620196769159163E-2</v>
      </c>
      <c r="F80" s="68">
        <v>4.1698509103733636E-3</v>
      </c>
      <c r="G80" s="67">
        <v>0</v>
      </c>
      <c r="H80" s="66">
        <v>0</v>
      </c>
      <c r="I80" s="65">
        <v>1</v>
      </c>
      <c r="J80" s="65">
        <v>0</v>
      </c>
      <c r="K80" s="65">
        <v>0</v>
      </c>
      <c r="L80" s="64">
        <v>0</v>
      </c>
      <c r="M80" s="181"/>
    </row>
    <row r="81" spans="1:13" s="17" customFormat="1" x14ac:dyDescent="0.2">
      <c r="A81" s="240"/>
      <c r="B81" s="70" t="s">
        <v>296</v>
      </c>
      <c r="C81" s="69">
        <v>974.36</v>
      </c>
      <c r="D81" s="68">
        <v>0.28000000000000003</v>
      </c>
      <c r="E81" s="68">
        <v>1.9E-2</v>
      </c>
      <c r="F81" s="68">
        <v>1E-3</v>
      </c>
      <c r="G81" s="67">
        <v>0</v>
      </c>
      <c r="H81" s="66">
        <v>0</v>
      </c>
      <c r="I81" s="65">
        <v>1</v>
      </c>
      <c r="J81" s="65">
        <v>0</v>
      </c>
      <c r="K81" s="65">
        <v>0</v>
      </c>
      <c r="L81" s="64">
        <v>0</v>
      </c>
      <c r="M81" s="181"/>
    </row>
    <row r="82" spans="1:13" s="17" customFormat="1" x14ac:dyDescent="0.2">
      <c r="A82" s="240"/>
      <c r="B82" s="70" t="s">
        <v>297</v>
      </c>
      <c r="C82" s="69">
        <v>1190.7502890957096</v>
      </c>
      <c r="D82" s="68">
        <v>1.821775944176802</v>
      </c>
      <c r="E82" s="68">
        <v>2.6990735258030637E-2</v>
      </c>
      <c r="F82" s="68">
        <v>6.1111110079880371E-3</v>
      </c>
      <c r="G82" s="67">
        <v>0</v>
      </c>
      <c r="H82" s="66">
        <v>0</v>
      </c>
      <c r="I82" s="65">
        <v>1</v>
      </c>
      <c r="J82" s="65">
        <v>0</v>
      </c>
      <c r="K82" s="65">
        <v>0</v>
      </c>
      <c r="L82" s="64">
        <v>0</v>
      </c>
      <c r="M82" s="181"/>
    </row>
    <row r="83" spans="1:13" s="17" customFormat="1" x14ac:dyDescent="0.2">
      <c r="A83" s="240"/>
      <c r="B83" s="70" t="s">
        <v>41</v>
      </c>
      <c r="C83" s="69">
        <v>798.18</v>
      </c>
      <c r="D83" s="68">
        <v>0.21</v>
      </c>
      <c r="E83" s="68">
        <v>0.03</v>
      </c>
      <c r="F83" s="68">
        <v>9.5E-4</v>
      </c>
      <c r="G83" s="67">
        <v>0</v>
      </c>
      <c r="H83" s="66">
        <v>0</v>
      </c>
      <c r="I83" s="65">
        <v>1</v>
      </c>
      <c r="J83" s="65">
        <v>0</v>
      </c>
      <c r="K83" s="65">
        <v>0</v>
      </c>
      <c r="L83" s="64">
        <v>0</v>
      </c>
      <c r="M83" s="181"/>
    </row>
    <row r="84" spans="1:13" s="17" customFormat="1" x14ac:dyDescent="0.2">
      <c r="A84" s="240"/>
      <c r="B84" s="70" t="s">
        <v>134</v>
      </c>
      <c r="C84" s="69">
        <v>1069.1844967380982</v>
      </c>
      <c r="D84" s="68">
        <v>0.30536525837060552</v>
      </c>
      <c r="E84" s="68">
        <v>5.9370673330430709E-2</v>
      </c>
      <c r="F84" s="68">
        <v>6.5028981374396925E-3</v>
      </c>
      <c r="G84" s="67">
        <v>0</v>
      </c>
      <c r="H84" s="66">
        <v>0</v>
      </c>
      <c r="I84" s="65">
        <v>1</v>
      </c>
      <c r="J84" s="65">
        <v>0</v>
      </c>
      <c r="K84" s="65">
        <v>0</v>
      </c>
      <c r="L84" s="64">
        <v>0</v>
      </c>
      <c r="M84" s="181"/>
    </row>
    <row r="85" spans="1:13" s="17" customFormat="1" x14ac:dyDescent="0.2">
      <c r="A85" s="240"/>
      <c r="B85" s="70" t="s">
        <v>83</v>
      </c>
      <c r="C85" s="69">
        <v>1186.92</v>
      </c>
      <c r="D85" s="68">
        <v>0.12</v>
      </c>
      <c r="E85" s="68">
        <v>0.73</v>
      </c>
      <c r="F85" s="68">
        <v>0.06</v>
      </c>
      <c r="G85" s="67">
        <v>0</v>
      </c>
      <c r="H85" s="66">
        <v>0</v>
      </c>
      <c r="I85" s="65">
        <v>1</v>
      </c>
      <c r="J85" s="65">
        <v>0</v>
      </c>
      <c r="K85" s="65">
        <v>0</v>
      </c>
      <c r="L85" s="64">
        <v>0</v>
      </c>
      <c r="M85" s="181"/>
    </row>
    <row r="86" spans="1:13" s="17" customFormat="1" x14ac:dyDescent="0.2">
      <c r="A86" s="240"/>
      <c r="B86" s="70" t="s">
        <v>82</v>
      </c>
      <c r="C86" s="69">
        <v>1115.73</v>
      </c>
      <c r="D86" s="68">
        <v>0.12</v>
      </c>
      <c r="E86" s="68">
        <v>0.69</v>
      </c>
      <c r="F86" s="68">
        <v>0.05</v>
      </c>
      <c r="G86" s="67">
        <v>0</v>
      </c>
      <c r="H86" s="66">
        <v>0</v>
      </c>
      <c r="I86" s="65">
        <v>1</v>
      </c>
      <c r="J86" s="65">
        <v>0</v>
      </c>
      <c r="K86" s="65">
        <v>0</v>
      </c>
      <c r="L86" s="64">
        <v>0</v>
      </c>
      <c r="M86" s="181"/>
    </row>
    <row r="87" spans="1:13" s="17" customFormat="1" x14ac:dyDescent="0.2">
      <c r="A87" s="240"/>
      <c r="B87" s="70" t="s">
        <v>300</v>
      </c>
      <c r="C87" s="69">
        <v>0</v>
      </c>
      <c r="D87" s="68">
        <v>0.48959999999999998</v>
      </c>
      <c r="E87" s="68">
        <v>0</v>
      </c>
      <c r="F87" s="68">
        <v>0</v>
      </c>
      <c r="G87" s="67">
        <v>0</v>
      </c>
      <c r="H87" s="66">
        <v>0</v>
      </c>
      <c r="I87" s="65">
        <v>1</v>
      </c>
      <c r="J87" s="65">
        <v>0</v>
      </c>
      <c r="K87" s="65">
        <v>0</v>
      </c>
      <c r="L87" s="64">
        <v>0</v>
      </c>
      <c r="M87" s="181"/>
    </row>
    <row r="88" spans="1:13" s="17" customFormat="1" x14ac:dyDescent="0.2">
      <c r="A88" s="240"/>
      <c r="B88" s="70" t="s">
        <v>204</v>
      </c>
      <c r="C88" s="69">
        <v>1346.4258</v>
      </c>
      <c r="D88" s="68">
        <v>0.1051</v>
      </c>
      <c r="E88" s="68">
        <v>8.8700000000000001E-2</v>
      </c>
      <c r="F88" s="68">
        <v>7.4999999999999997E-3</v>
      </c>
      <c r="G88" s="67">
        <v>0</v>
      </c>
      <c r="H88" s="66">
        <v>0</v>
      </c>
      <c r="I88" s="65">
        <v>1</v>
      </c>
      <c r="J88" s="65">
        <v>0</v>
      </c>
      <c r="K88" s="65">
        <v>0</v>
      </c>
      <c r="L88" s="64">
        <v>0</v>
      </c>
      <c r="M88" s="181"/>
    </row>
    <row r="89" spans="1:13" s="17" customFormat="1" x14ac:dyDescent="0.2">
      <c r="A89" s="240"/>
      <c r="B89" s="70" t="s">
        <v>46</v>
      </c>
      <c r="C89" s="69">
        <v>1471.2244000000001</v>
      </c>
      <c r="D89" s="68">
        <v>0.997</v>
      </c>
      <c r="E89" s="68">
        <v>0.22</v>
      </c>
      <c r="F89" s="68">
        <v>5.36</v>
      </c>
      <c r="G89" s="67">
        <v>3.0784836314326014E-3</v>
      </c>
      <c r="H89" s="66">
        <v>0.62888580938583472</v>
      </c>
      <c r="I89" s="65">
        <v>2.2311345888820944E-2</v>
      </c>
      <c r="J89" s="65">
        <v>0.34880284472534429</v>
      </c>
      <c r="K89" s="65">
        <v>0</v>
      </c>
      <c r="L89" s="64">
        <v>0</v>
      </c>
      <c r="M89" s="181"/>
    </row>
    <row r="90" spans="1:13" s="17" customFormat="1" x14ac:dyDescent="0.2">
      <c r="A90" s="240"/>
      <c r="B90" s="70" t="s">
        <v>39</v>
      </c>
      <c r="C90" s="69">
        <v>883.55833190094631</v>
      </c>
      <c r="D90" s="68">
        <v>8.3494427818290112E-2</v>
      </c>
      <c r="E90" s="68">
        <v>5.5898412758212286E-2</v>
      </c>
      <c r="F90" s="68">
        <v>4.5208488835622417E-3</v>
      </c>
      <c r="G90" s="67">
        <v>0</v>
      </c>
      <c r="H90" s="66">
        <v>0</v>
      </c>
      <c r="I90" s="65">
        <v>1</v>
      </c>
      <c r="J90" s="65">
        <v>0</v>
      </c>
      <c r="K90" s="65">
        <v>0</v>
      </c>
      <c r="L90" s="64">
        <v>0</v>
      </c>
      <c r="M90" s="181"/>
    </row>
    <row r="91" spans="1:13" s="17" customFormat="1" x14ac:dyDescent="0.2">
      <c r="A91" s="240"/>
      <c r="B91" s="70" t="s">
        <v>310</v>
      </c>
      <c r="C91" s="69">
        <v>867.22389999999996</v>
      </c>
      <c r="D91" s="68">
        <v>0.1007</v>
      </c>
      <c r="E91" s="68">
        <v>4.9399999999999999E-2</v>
      </c>
      <c r="F91" s="68">
        <v>4.4999999999999997E-3</v>
      </c>
      <c r="G91" s="67">
        <v>0</v>
      </c>
      <c r="H91" s="66">
        <v>0</v>
      </c>
      <c r="I91" s="65">
        <v>1</v>
      </c>
      <c r="J91" s="65">
        <v>0</v>
      </c>
      <c r="K91" s="65">
        <v>0</v>
      </c>
      <c r="L91" s="64">
        <v>0</v>
      </c>
      <c r="M91" s="181"/>
    </row>
    <row r="92" spans="1:13" s="17" customFormat="1" x14ac:dyDescent="0.2">
      <c r="A92" s="240"/>
      <c r="B92" s="70" t="s">
        <v>311</v>
      </c>
      <c r="C92" s="69">
        <v>0</v>
      </c>
      <c r="D92" s="68">
        <v>0</v>
      </c>
      <c r="E92" s="68">
        <v>0</v>
      </c>
      <c r="F92" s="68">
        <v>0</v>
      </c>
      <c r="G92" s="67">
        <v>5.3E-3</v>
      </c>
      <c r="H92" s="66">
        <v>0</v>
      </c>
      <c r="I92" s="65">
        <v>0</v>
      </c>
      <c r="J92" s="65">
        <v>1</v>
      </c>
      <c r="K92" s="65">
        <v>0</v>
      </c>
      <c r="L92" s="64">
        <v>0</v>
      </c>
      <c r="M92" s="181"/>
    </row>
    <row r="93" spans="1:13" s="17" customFormat="1" x14ac:dyDescent="0.2">
      <c r="A93" s="240"/>
      <c r="B93" s="70" t="s">
        <v>45</v>
      </c>
      <c r="C93" s="69">
        <v>2073.8409350000002</v>
      </c>
      <c r="D93" s="68">
        <v>1.1615660000000001</v>
      </c>
      <c r="E93" s="68">
        <v>0.11591</v>
      </c>
      <c r="F93" s="68">
        <v>4.1378880000000002</v>
      </c>
      <c r="G93" s="67">
        <v>0</v>
      </c>
      <c r="H93" s="66">
        <v>0.83905323950404576</v>
      </c>
      <c r="I93" s="65">
        <v>0.16094676049595422</v>
      </c>
      <c r="J93" s="65">
        <v>0</v>
      </c>
      <c r="K93" s="65">
        <v>0</v>
      </c>
      <c r="L93" s="64">
        <v>0</v>
      </c>
      <c r="M93" s="181"/>
    </row>
    <row r="94" spans="1:13" s="17" customFormat="1" x14ac:dyDescent="0.2">
      <c r="A94" s="240"/>
      <c r="B94" s="70" t="s">
        <v>206</v>
      </c>
      <c r="C94" s="69">
        <v>850.12</v>
      </c>
      <c r="D94" s="68">
        <v>0.09</v>
      </c>
      <c r="E94" s="68">
        <v>0.05</v>
      </c>
      <c r="F94" s="68">
        <v>4.0000000000000001E-3</v>
      </c>
      <c r="G94" s="67">
        <v>0</v>
      </c>
      <c r="H94" s="66">
        <v>0</v>
      </c>
      <c r="I94" s="65">
        <v>1</v>
      </c>
      <c r="J94" s="65">
        <v>0</v>
      </c>
      <c r="K94" s="65">
        <v>0</v>
      </c>
      <c r="L94" s="64">
        <v>0</v>
      </c>
      <c r="M94" s="181"/>
    </row>
    <row r="95" spans="1:13" s="17" customFormat="1" x14ac:dyDescent="0.2">
      <c r="A95" s="240"/>
      <c r="B95" s="70" t="s">
        <v>128</v>
      </c>
      <c r="C95" s="69">
        <v>2571.4139</v>
      </c>
      <c r="D95" s="68">
        <v>0.77790000000000004</v>
      </c>
      <c r="E95" s="68">
        <v>0.1137</v>
      </c>
      <c r="F95" s="68">
        <v>0.95009999999999994</v>
      </c>
      <c r="G95" s="67">
        <v>0</v>
      </c>
      <c r="H95" s="66">
        <v>1</v>
      </c>
      <c r="I95" s="65">
        <v>0</v>
      </c>
      <c r="J95" s="65">
        <v>0</v>
      </c>
      <c r="K95" s="65">
        <v>0</v>
      </c>
      <c r="L95" s="64">
        <v>0</v>
      </c>
      <c r="M95" s="181"/>
    </row>
    <row r="96" spans="1:13" s="17" customFormat="1" x14ac:dyDescent="0.2">
      <c r="A96" s="240"/>
      <c r="B96" s="70" t="s">
        <v>33</v>
      </c>
      <c r="C96" s="69">
        <v>969.58</v>
      </c>
      <c r="D96" s="68">
        <v>0.56479999999999997</v>
      </c>
      <c r="E96" s="68">
        <v>0.1479</v>
      </c>
      <c r="F96" s="68">
        <v>4.8999999999999998E-3</v>
      </c>
      <c r="G96" s="67">
        <v>0</v>
      </c>
      <c r="H96" s="66">
        <v>0</v>
      </c>
      <c r="I96" s="65">
        <v>1</v>
      </c>
      <c r="J96" s="65">
        <v>0</v>
      </c>
      <c r="K96" s="65">
        <v>0</v>
      </c>
      <c r="L96" s="64">
        <v>0</v>
      </c>
      <c r="M96" s="181"/>
    </row>
    <row r="97" spans="1:13" s="17" customFormat="1" x14ac:dyDescent="0.2">
      <c r="A97" s="240"/>
      <c r="B97" s="70" t="s">
        <v>18</v>
      </c>
      <c r="C97" s="69">
        <v>2319.1</v>
      </c>
      <c r="D97" s="68">
        <v>3.992</v>
      </c>
      <c r="E97" s="68">
        <v>0.214</v>
      </c>
      <c r="F97" s="68">
        <v>2.2130000000000001</v>
      </c>
      <c r="G97" s="67">
        <v>0</v>
      </c>
      <c r="H97" s="66">
        <v>1</v>
      </c>
      <c r="I97" s="65">
        <v>0</v>
      </c>
      <c r="J97" s="65">
        <v>0</v>
      </c>
      <c r="K97" s="65">
        <v>0</v>
      </c>
      <c r="L97" s="64">
        <v>0</v>
      </c>
      <c r="M97" s="181"/>
    </row>
    <row r="98" spans="1:13" s="17" customFormat="1" x14ac:dyDescent="0.2">
      <c r="A98" s="240"/>
      <c r="B98" s="70" t="s">
        <v>312</v>
      </c>
      <c r="C98" s="69">
        <v>1415.5142991892801</v>
      </c>
      <c r="D98" s="68">
        <v>0.20460757889324641</v>
      </c>
      <c r="E98" s="68">
        <v>4.604735579604971E-2</v>
      </c>
      <c r="F98" s="68">
        <v>7.1133759976573481E-3</v>
      </c>
      <c r="G98" s="67">
        <v>0</v>
      </c>
      <c r="H98" s="66">
        <v>0</v>
      </c>
      <c r="I98" s="65">
        <v>0</v>
      </c>
      <c r="J98" s="65">
        <v>0</v>
      </c>
      <c r="K98" s="65">
        <v>0</v>
      </c>
      <c r="L98" s="64">
        <v>0</v>
      </c>
      <c r="M98" s="181"/>
    </row>
    <row r="99" spans="1:13" s="17" customFormat="1" x14ac:dyDescent="0.2">
      <c r="A99" s="240"/>
      <c r="B99" s="70" t="s">
        <v>313</v>
      </c>
      <c r="C99" s="69">
        <v>1415.5142991892801</v>
      </c>
      <c r="D99" s="68">
        <v>0.20460757889324641</v>
      </c>
      <c r="E99" s="68">
        <v>4.604735579604971E-2</v>
      </c>
      <c r="F99" s="68">
        <v>7.1133759976573481E-3</v>
      </c>
      <c r="G99" s="67">
        <v>0</v>
      </c>
      <c r="H99" s="66">
        <v>0</v>
      </c>
      <c r="I99" s="65">
        <v>1</v>
      </c>
      <c r="J99" s="65">
        <v>0</v>
      </c>
      <c r="K99" s="65">
        <v>0</v>
      </c>
      <c r="L99" s="64">
        <v>0</v>
      </c>
      <c r="M99" s="181"/>
    </row>
    <row r="100" spans="1:13" s="17" customFormat="1" x14ac:dyDescent="0.2">
      <c r="A100" s="240"/>
      <c r="B100" s="70" t="s">
        <v>314</v>
      </c>
      <c r="C100" s="69">
        <v>1415.5142991892801</v>
      </c>
      <c r="D100" s="68">
        <v>0.20460757889324641</v>
      </c>
      <c r="E100" s="68">
        <v>4.604735579604971E-2</v>
      </c>
      <c r="F100" s="68">
        <v>7.1133759976573481E-3</v>
      </c>
      <c r="G100" s="67">
        <v>0</v>
      </c>
      <c r="H100" s="66">
        <v>0</v>
      </c>
      <c r="I100" s="65">
        <v>1</v>
      </c>
      <c r="J100" s="65">
        <v>0</v>
      </c>
      <c r="K100" s="65">
        <v>0</v>
      </c>
      <c r="L100" s="64">
        <v>0</v>
      </c>
      <c r="M100" s="181"/>
    </row>
    <row r="101" spans="1:13" s="17" customFormat="1" x14ac:dyDescent="0.2">
      <c r="A101" s="240"/>
      <c r="B101" s="70" t="s">
        <v>315</v>
      </c>
      <c r="C101" s="69">
        <v>1415.5142991892801</v>
      </c>
      <c r="D101" s="68">
        <v>0.20460757889324641</v>
      </c>
      <c r="E101" s="68">
        <v>4.604735579604971E-2</v>
      </c>
      <c r="F101" s="68">
        <v>7.1133759976573481E-3</v>
      </c>
      <c r="G101" s="67">
        <v>0</v>
      </c>
      <c r="H101" s="66">
        <v>0</v>
      </c>
      <c r="I101" s="65">
        <v>1</v>
      </c>
      <c r="J101" s="65">
        <v>0</v>
      </c>
      <c r="K101" s="65">
        <v>0</v>
      </c>
      <c r="L101" s="64">
        <v>0</v>
      </c>
      <c r="M101" s="181"/>
    </row>
    <row r="102" spans="1:13" s="17" customFormat="1" ht="15" customHeight="1" x14ac:dyDescent="0.2">
      <c r="A102" s="240"/>
      <c r="B102" s="70" t="s">
        <v>316</v>
      </c>
      <c r="C102" s="69">
        <v>1415.5142991892801</v>
      </c>
      <c r="D102" s="68">
        <v>0.20460757889324641</v>
      </c>
      <c r="E102" s="68">
        <v>4.604735579604971E-2</v>
      </c>
      <c r="F102" s="68">
        <v>7.1133759976573481E-3</v>
      </c>
      <c r="G102" s="67">
        <v>0</v>
      </c>
      <c r="H102" s="66">
        <v>0</v>
      </c>
      <c r="I102" s="65">
        <v>1</v>
      </c>
      <c r="J102" s="65">
        <v>0</v>
      </c>
      <c r="K102" s="65">
        <v>0</v>
      </c>
      <c r="L102" s="64">
        <v>0</v>
      </c>
      <c r="M102" s="181"/>
    </row>
    <row r="103" spans="1:13" s="17" customFormat="1" x14ac:dyDescent="0.2">
      <c r="A103" s="240"/>
      <c r="B103" s="70" t="s">
        <v>317</v>
      </c>
      <c r="C103" s="69">
        <v>1415.5142991892801</v>
      </c>
      <c r="D103" s="68">
        <v>0.20460757889324641</v>
      </c>
      <c r="E103" s="68">
        <v>4.604735579604971E-2</v>
      </c>
      <c r="F103" s="68">
        <v>7.1133759976573481E-3</v>
      </c>
      <c r="G103" s="67">
        <v>0</v>
      </c>
      <c r="H103" s="66">
        <v>0</v>
      </c>
      <c r="I103" s="65">
        <v>1</v>
      </c>
      <c r="J103" s="65">
        <v>0</v>
      </c>
      <c r="K103" s="65">
        <v>0</v>
      </c>
      <c r="L103" s="64">
        <v>0</v>
      </c>
      <c r="M103" s="181"/>
    </row>
    <row r="104" spans="1:13" s="17" customFormat="1" x14ac:dyDescent="0.2">
      <c r="A104" s="240"/>
      <c r="B104" s="70" t="s">
        <v>318</v>
      </c>
      <c r="C104" s="69">
        <v>1415.5142991892801</v>
      </c>
      <c r="D104" s="68">
        <v>0.20460757889324641</v>
      </c>
      <c r="E104" s="68">
        <v>4.604735579604971E-2</v>
      </c>
      <c r="F104" s="68">
        <v>7.1133759976573481E-3</v>
      </c>
      <c r="G104" s="67">
        <v>0</v>
      </c>
      <c r="H104" s="66">
        <v>0</v>
      </c>
      <c r="I104" s="65">
        <v>1</v>
      </c>
      <c r="J104" s="65">
        <v>0</v>
      </c>
      <c r="K104" s="65">
        <v>0</v>
      </c>
      <c r="L104" s="64">
        <v>0</v>
      </c>
      <c r="M104" s="181"/>
    </row>
    <row r="105" spans="1:13" s="17" customFormat="1" x14ac:dyDescent="0.2">
      <c r="A105" s="240"/>
      <c r="B105" s="70" t="s">
        <v>319</v>
      </c>
      <c r="C105" s="69">
        <v>1415.5142991892801</v>
      </c>
      <c r="D105" s="68">
        <v>0.20460757889324641</v>
      </c>
      <c r="E105" s="68">
        <v>4.604735579604971E-2</v>
      </c>
      <c r="F105" s="68">
        <v>7.1133759976573481E-3</v>
      </c>
      <c r="G105" s="67">
        <v>0</v>
      </c>
      <c r="H105" s="66">
        <v>0</v>
      </c>
      <c r="I105" s="65">
        <v>1</v>
      </c>
      <c r="J105" s="65">
        <v>0</v>
      </c>
      <c r="K105" s="65">
        <v>0</v>
      </c>
      <c r="L105" s="64">
        <v>0</v>
      </c>
      <c r="M105" s="181"/>
    </row>
    <row r="106" spans="1:13" s="17" customFormat="1" x14ac:dyDescent="0.2">
      <c r="A106" s="240"/>
      <c r="B106" s="70" t="s">
        <v>125</v>
      </c>
      <c r="C106" s="69">
        <v>867.22389999999996</v>
      </c>
      <c r="D106" s="68">
        <v>0.1007</v>
      </c>
      <c r="E106" s="68">
        <v>4.9399999999999999E-2</v>
      </c>
      <c r="F106" s="68">
        <v>4.4999999999999997E-3</v>
      </c>
      <c r="G106" s="67">
        <v>0</v>
      </c>
      <c r="H106" s="66">
        <v>0</v>
      </c>
      <c r="I106" s="65">
        <v>1</v>
      </c>
      <c r="J106" s="65">
        <v>0</v>
      </c>
      <c r="K106" s="65">
        <v>0</v>
      </c>
      <c r="L106" s="64">
        <v>0</v>
      </c>
      <c r="M106" s="181"/>
    </row>
    <row r="107" spans="1:13" s="17" customFormat="1" x14ac:dyDescent="0.2">
      <c r="A107" s="240"/>
      <c r="B107" s="70" t="s">
        <v>124</v>
      </c>
      <c r="C107" s="69">
        <v>2142.4619519381854</v>
      </c>
      <c r="D107" s="68">
        <v>1.5041626276871607</v>
      </c>
      <c r="E107" s="68">
        <v>0.16482535860888797</v>
      </c>
      <c r="F107" s="68">
        <v>5.2304930412903268</v>
      </c>
      <c r="G107" s="67">
        <v>0</v>
      </c>
      <c r="H107" s="66">
        <v>1</v>
      </c>
      <c r="I107" s="65">
        <v>0</v>
      </c>
      <c r="J107" s="65">
        <v>0</v>
      </c>
      <c r="K107" s="65">
        <v>0</v>
      </c>
      <c r="L107" s="64">
        <v>0</v>
      </c>
      <c r="M107" s="181"/>
    </row>
    <row r="108" spans="1:13" s="17" customFormat="1" ht="15" customHeight="1" x14ac:dyDescent="0.2">
      <c r="A108" s="240"/>
      <c r="B108" s="70" t="s">
        <v>322</v>
      </c>
      <c r="C108" s="69">
        <v>0.30575464687933634</v>
      </c>
      <c r="D108" s="68">
        <v>0.79771532278234414</v>
      </c>
      <c r="E108" s="68">
        <v>7.1436799997082218E-2</v>
      </c>
      <c r="F108" s="68">
        <v>0</v>
      </c>
      <c r="G108" s="67">
        <v>2.2729890908162517E-2</v>
      </c>
      <c r="H108" s="66">
        <v>0</v>
      </c>
      <c r="I108" s="65">
        <v>0</v>
      </c>
      <c r="J108" s="65">
        <v>0</v>
      </c>
      <c r="K108" s="65">
        <v>0</v>
      </c>
      <c r="L108" s="64">
        <v>1</v>
      </c>
      <c r="M108" s="181"/>
    </row>
    <row r="109" spans="1:13" s="17" customFormat="1" x14ac:dyDescent="0.2">
      <c r="A109" s="240"/>
      <c r="B109" s="70" t="s">
        <v>323</v>
      </c>
      <c r="C109" s="69">
        <v>1164.5</v>
      </c>
      <c r="D109" s="68">
        <v>0.20300000000000001</v>
      </c>
      <c r="E109" s="68">
        <v>4.7300000000000002E-2</v>
      </c>
      <c r="F109" s="68">
        <v>8.9999999999999998E-4</v>
      </c>
      <c r="G109" s="67">
        <v>0</v>
      </c>
      <c r="H109" s="66">
        <v>0</v>
      </c>
      <c r="I109" s="65">
        <v>1</v>
      </c>
      <c r="J109" s="65">
        <v>0</v>
      </c>
      <c r="K109" s="65">
        <v>0</v>
      </c>
      <c r="L109" s="64">
        <v>0</v>
      </c>
      <c r="M109" s="181"/>
    </row>
    <row r="110" spans="1:13" s="17" customFormat="1" x14ac:dyDescent="0.2">
      <c r="A110" s="240"/>
      <c r="B110" s="70" t="s">
        <v>21</v>
      </c>
      <c r="C110" s="69">
        <v>2.990192</v>
      </c>
      <c r="D110" s="68">
        <v>1.51454</v>
      </c>
      <c r="E110" s="68">
        <v>0.102432</v>
      </c>
      <c r="F110" s="68">
        <v>1.4004000000000001E-2</v>
      </c>
      <c r="G110" s="67">
        <v>0</v>
      </c>
      <c r="H110" s="66">
        <v>0</v>
      </c>
      <c r="I110" s="65">
        <v>1</v>
      </c>
      <c r="J110" s="65">
        <v>0</v>
      </c>
      <c r="K110" s="65">
        <v>0</v>
      </c>
      <c r="L110" s="64">
        <v>0</v>
      </c>
      <c r="M110" s="181"/>
    </row>
    <row r="111" spans="1:13" s="17" customFormat="1" x14ac:dyDescent="0.2">
      <c r="A111" s="240"/>
      <c r="B111" s="70" t="s">
        <v>16</v>
      </c>
      <c r="C111" s="69">
        <v>1075.2306699999999</v>
      </c>
      <c r="D111" s="68">
        <v>1.35686</v>
      </c>
      <c r="E111" s="68">
        <v>8.3905999999999994E-2</v>
      </c>
      <c r="F111" s="68">
        <v>7.9279999999999993E-3</v>
      </c>
      <c r="G111" s="67">
        <v>0</v>
      </c>
      <c r="H111" s="66">
        <v>0</v>
      </c>
      <c r="I111" s="65">
        <v>1</v>
      </c>
      <c r="J111" s="65">
        <v>0</v>
      </c>
      <c r="K111" s="65">
        <v>0</v>
      </c>
      <c r="L111" s="64">
        <v>0</v>
      </c>
      <c r="M111" s="181"/>
    </row>
    <row r="112" spans="1:13" s="17" customFormat="1" x14ac:dyDescent="0.2">
      <c r="A112" s="240"/>
      <c r="B112" s="70" t="s">
        <v>325</v>
      </c>
      <c r="C112" s="69">
        <v>563.00342999999998</v>
      </c>
      <c r="D112" s="68">
        <v>10.918854400000003</v>
      </c>
      <c r="E112" s="68">
        <v>0.23782629740000003</v>
      </c>
      <c r="F112" s="68">
        <v>3.4462634200000002</v>
      </c>
      <c r="G112" s="67">
        <v>0</v>
      </c>
      <c r="H112" s="66">
        <v>0</v>
      </c>
      <c r="I112" s="65">
        <v>0</v>
      </c>
      <c r="J112" s="65">
        <v>0</v>
      </c>
      <c r="K112" s="65">
        <v>0</v>
      </c>
      <c r="L112" s="64">
        <v>1</v>
      </c>
      <c r="M112" s="181"/>
    </row>
    <row r="113" spans="1:13" s="17" customFormat="1" x14ac:dyDescent="0.2">
      <c r="A113" s="240"/>
      <c r="B113" s="70" t="s">
        <v>326</v>
      </c>
      <c r="C113" s="69">
        <v>563.00342999999998</v>
      </c>
      <c r="D113" s="68">
        <v>10.918854400000003</v>
      </c>
      <c r="E113" s="68">
        <v>0.23782629740000003</v>
      </c>
      <c r="F113" s="68">
        <v>3.4462634200000002</v>
      </c>
      <c r="G113" s="67">
        <v>0</v>
      </c>
      <c r="H113" s="66">
        <v>0</v>
      </c>
      <c r="I113" s="65">
        <v>0</v>
      </c>
      <c r="J113" s="65">
        <v>0</v>
      </c>
      <c r="K113" s="65">
        <v>0</v>
      </c>
      <c r="L113" s="64">
        <v>1</v>
      </c>
      <c r="M113" s="181"/>
    </row>
    <row r="114" spans="1:13" s="17" customFormat="1" x14ac:dyDescent="0.2">
      <c r="A114" s="240"/>
      <c r="B114" s="70" t="s">
        <v>327</v>
      </c>
      <c r="C114" s="69">
        <v>563.00342999999998</v>
      </c>
      <c r="D114" s="68">
        <v>10.918854400000003</v>
      </c>
      <c r="E114" s="68">
        <v>0.23782629740000003</v>
      </c>
      <c r="F114" s="68">
        <v>3.4462634200000002</v>
      </c>
      <c r="G114" s="67">
        <v>0</v>
      </c>
      <c r="H114" s="66">
        <v>0</v>
      </c>
      <c r="I114" s="65">
        <v>0</v>
      </c>
      <c r="J114" s="65">
        <v>0</v>
      </c>
      <c r="K114" s="65">
        <v>0</v>
      </c>
      <c r="L114" s="64">
        <v>1</v>
      </c>
      <c r="M114" s="181"/>
    </row>
    <row r="115" spans="1:13" s="17" customFormat="1" x14ac:dyDescent="0.2">
      <c r="A115" s="240"/>
      <c r="B115" s="70" t="s">
        <v>48</v>
      </c>
      <c r="C115" s="69">
        <v>2319.1</v>
      </c>
      <c r="D115" s="68">
        <v>3.992</v>
      </c>
      <c r="E115" s="68">
        <v>0.214</v>
      </c>
      <c r="F115" s="68">
        <v>2.2130000000000001</v>
      </c>
      <c r="G115" s="67">
        <v>0</v>
      </c>
      <c r="H115" s="66">
        <v>1</v>
      </c>
      <c r="I115" s="65">
        <v>0</v>
      </c>
      <c r="J115" s="65">
        <v>0</v>
      </c>
      <c r="K115" s="65">
        <v>0</v>
      </c>
      <c r="L115" s="64">
        <v>0</v>
      </c>
      <c r="M115" s="181"/>
    </row>
    <row r="116" spans="1:13" s="17" customFormat="1" x14ac:dyDescent="0.2">
      <c r="A116" s="240"/>
      <c r="B116" s="70" t="s">
        <v>32</v>
      </c>
      <c r="C116" s="69">
        <v>876.1</v>
      </c>
      <c r="D116" s="68">
        <v>0.216</v>
      </c>
      <c r="E116" s="68">
        <v>5.7000000000000002E-2</v>
      </c>
      <c r="F116" s="68">
        <v>4.0000000000000001E-3</v>
      </c>
      <c r="G116" s="67">
        <v>0</v>
      </c>
      <c r="H116" s="66">
        <v>0</v>
      </c>
      <c r="I116" s="65">
        <v>1</v>
      </c>
      <c r="J116" s="65">
        <v>0</v>
      </c>
      <c r="K116" s="65">
        <v>0</v>
      </c>
      <c r="L116" s="64">
        <v>0</v>
      </c>
      <c r="M116" s="181"/>
    </row>
    <row r="117" spans="1:13" s="17" customFormat="1" x14ac:dyDescent="0.2">
      <c r="A117" s="240"/>
      <c r="B117" s="70" t="s">
        <v>210</v>
      </c>
      <c r="C117" s="69">
        <v>1562.56484737695</v>
      </c>
      <c r="D117" s="68">
        <v>0.20838635812725201</v>
      </c>
      <c r="E117" s="68">
        <v>7.1942753703482396E-2</v>
      </c>
      <c r="F117" s="68">
        <v>7.6585038525550202E-3</v>
      </c>
      <c r="G117" s="67">
        <v>0</v>
      </c>
      <c r="H117" s="66">
        <v>0</v>
      </c>
      <c r="I117" s="65">
        <v>1</v>
      </c>
      <c r="J117" s="65">
        <v>0</v>
      </c>
      <c r="K117" s="65">
        <v>0</v>
      </c>
      <c r="L117" s="64">
        <v>0</v>
      </c>
      <c r="M117" s="181"/>
    </row>
    <row r="118" spans="1:13" s="17" customFormat="1" x14ac:dyDescent="0.2">
      <c r="A118" s="240"/>
      <c r="B118" s="70" t="s">
        <v>211</v>
      </c>
      <c r="C118" s="69">
        <v>1562.56484737695</v>
      </c>
      <c r="D118" s="68">
        <v>0.20838635812725201</v>
      </c>
      <c r="E118" s="68">
        <v>7.1942753703482396E-2</v>
      </c>
      <c r="F118" s="68">
        <v>7.6585038525550202E-3</v>
      </c>
      <c r="G118" s="67">
        <v>0</v>
      </c>
      <c r="H118" s="66">
        <v>0</v>
      </c>
      <c r="I118" s="65">
        <v>1</v>
      </c>
      <c r="J118" s="65">
        <v>0</v>
      </c>
      <c r="K118" s="65">
        <v>0</v>
      </c>
      <c r="L118" s="64">
        <v>0</v>
      </c>
      <c r="M118" s="181"/>
    </row>
    <row r="119" spans="1:13" s="17" customFormat="1" x14ac:dyDescent="0.2">
      <c r="A119" s="240"/>
      <c r="B119" s="70" t="s">
        <v>212</v>
      </c>
      <c r="C119" s="69">
        <v>1562.56484737695</v>
      </c>
      <c r="D119" s="68">
        <v>0.20838635812725201</v>
      </c>
      <c r="E119" s="68">
        <v>7.1942753703482396E-2</v>
      </c>
      <c r="F119" s="68">
        <v>7.6585038525550202E-3</v>
      </c>
      <c r="G119" s="67">
        <v>0</v>
      </c>
      <c r="H119" s="66">
        <v>0</v>
      </c>
      <c r="I119" s="65">
        <v>0</v>
      </c>
      <c r="J119" s="65">
        <v>0</v>
      </c>
      <c r="K119" s="65">
        <v>0</v>
      </c>
      <c r="L119" s="64">
        <v>1</v>
      </c>
      <c r="M119" s="181"/>
    </row>
    <row r="120" spans="1:13" s="17" customFormat="1" x14ac:dyDescent="0.2">
      <c r="A120" s="240"/>
      <c r="B120" s="70" t="s">
        <v>116</v>
      </c>
      <c r="C120" s="69">
        <v>2201.0434</v>
      </c>
      <c r="D120" s="68">
        <v>0.64949999999999997</v>
      </c>
      <c r="E120" s="68">
        <v>0.28249999999999997</v>
      </c>
      <c r="F120" s="68">
        <v>0.78210000000000002</v>
      </c>
      <c r="G120" s="67">
        <v>0</v>
      </c>
      <c r="H120" s="66">
        <v>1</v>
      </c>
      <c r="I120" s="65">
        <v>0</v>
      </c>
      <c r="J120" s="65">
        <v>0</v>
      </c>
      <c r="K120" s="65">
        <v>0</v>
      </c>
      <c r="L120" s="64">
        <v>0</v>
      </c>
      <c r="M120" s="181"/>
    </row>
    <row r="121" spans="1:13" s="17" customFormat="1" x14ac:dyDescent="0.2">
      <c r="A121" s="240"/>
      <c r="B121" s="70" t="s">
        <v>333</v>
      </c>
      <c r="C121" s="69">
        <v>1994</v>
      </c>
      <c r="D121" s="68">
        <v>3.4</v>
      </c>
      <c r="E121" s="68">
        <v>0.21</v>
      </c>
      <c r="F121" s="68">
        <v>4.5</v>
      </c>
      <c r="G121" s="67">
        <v>0</v>
      </c>
      <c r="H121" s="66">
        <v>1</v>
      </c>
      <c r="I121" s="65">
        <v>0</v>
      </c>
      <c r="J121" s="65">
        <v>0</v>
      </c>
      <c r="K121" s="65">
        <v>0</v>
      </c>
      <c r="L121" s="64">
        <v>0</v>
      </c>
      <c r="M121" s="181"/>
    </row>
    <row r="122" spans="1:13" s="17" customFormat="1" x14ac:dyDescent="0.2">
      <c r="A122" s="240"/>
      <c r="B122" s="70" t="s">
        <v>336</v>
      </c>
      <c r="C122" s="69">
        <v>1780.903668992607</v>
      </c>
      <c r="D122" s="68">
        <v>8.5556888462122546E-2</v>
      </c>
      <c r="E122" s="68">
        <v>0.11354947570085386</v>
      </c>
      <c r="F122" s="68">
        <v>1.0348577047035342E-2</v>
      </c>
      <c r="G122" s="67">
        <v>0</v>
      </c>
      <c r="H122" s="66">
        <v>0</v>
      </c>
      <c r="I122" s="65">
        <v>1</v>
      </c>
      <c r="J122" s="65">
        <v>0</v>
      </c>
      <c r="K122" s="65">
        <v>0</v>
      </c>
      <c r="L122" s="64">
        <v>0</v>
      </c>
      <c r="M122" s="181"/>
    </row>
    <row r="123" spans="1:13" s="17" customFormat="1" x14ac:dyDescent="0.2">
      <c r="A123" s="240"/>
      <c r="B123" s="70" t="s">
        <v>338</v>
      </c>
      <c r="C123" s="69">
        <v>4036.433266</v>
      </c>
      <c r="D123" s="68">
        <v>9.0944350000000007</v>
      </c>
      <c r="E123" s="68">
        <v>0.24218600000000001</v>
      </c>
      <c r="F123" s="68">
        <v>2.5401E-2</v>
      </c>
      <c r="G123" s="67">
        <v>0</v>
      </c>
      <c r="H123" s="66">
        <v>0</v>
      </c>
      <c r="I123" s="65">
        <v>1</v>
      </c>
      <c r="J123" s="65">
        <v>0</v>
      </c>
      <c r="K123" s="65">
        <v>0</v>
      </c>
      <c r="L123" s="64">
        <v>0</v>
      </c>
      <c r="M123" s="181"/>
    </row>
    <row r="124" spans="1:13" s="17" customFormat="1" x14ac:dyDescent="0.2">
      <c r="A124" s="240"/>
      <c r="B124" s="70" t="s">
        <v>340</v>
      </c>
      <c r="C124" s="69">
        <v>1502.123225155208</v>
      </c>
      <c r="D124" s="68">
        <v>0.15926839061371278</v>
      </c>
      <c r="E124" s="68">
        <v>0.1321476174825193</v>
      </c>
      <c r="F124" s="68">
        <v>5.5090323805922839E-2</v>
      </c>
      <c r="G124" s="67">
        <v>0</v>
      </c>
      <c r="H124" s="66">
        <v>0</v>
      </c>
      <c r="I124" s="65">
        <v>1</v>
      </c>
      <c r="J124" s="65">
        <v>0</v>
      </c>
      <c r="K124" s="65">
        <v>0</v>
      </c>
      <c r="L124" s="64">
        <v>0</v>
      </c>
      <c r="M124" s="181"/>
    </row>
    <row r="125" spans="1:13" s="17" customFormat="1" x14ac:dyDescent="0.2">
      <c r="A125" s="240"/>
      <c r="B125" s="70" t="s">
        <v>216</v>
      </c>
      <c r="C125" s="69">
        <v>1680.4897000000001</v>
      </c>
      <c r="D125" s="68">
        <v>32.568800000000003</v>
      </c>
      <c r="E125" s="68">
        <v>0.5837</v>
      </c>
      <c r="F125" s="68">
        <v>7.4999999999999997E-3</v>
      </c>
      <c r="G125" s="67">
        <v>0</v>
      </c>
      <c r="H125" s="66">
        <v>0</v>
      </c>
      <c r="I125" s="65">
        <v>0</v>
      </c>
      <c r="J125" s="65">
        <v>0</v>
      </c>
      <c r="K125" s="65">
        <v>0</v>
      </c>
      <c r="L125" s="64">
        <v>1</v>
      </c>
      <c r="M125" s="181"/>
    </row>
    <row r="126" spans="1:13" s="17" customFormat="1" x14ac:dyDescent="0.2">
      <c r="A126" s="240"/>
      <c r="B126" s="70" t="s">
        <v>217</v>
      </c>
      <c r="C126" s="69">
        <v>1680.4897000000001</v>
      </c>
      <c r="D126" s="68">
        <v>32.568800000000003</v>
      </c>
      <c r="E126" s="68">
        <v>0.5837</v>
      </c>
      <c r="F126" s="68">
        <v>7.4999999999999997E-3</v>
      </c>
      <c r="G126" s="67">
        <v>0</v>
      </c>
      <c r="H126" s="66">
        <v>0</v>
      </c>
      <c r="I126" s="65">
        <v>0</v>
      </c>
      <c r="J126" s="65">
        <v>0</v>
      </c>
      <c r="K126" s="65">
        <v>0</v>
      </c>
      <c r="L126" s="64">
        <v>1</v>
      </c>
      <c r="M126" s="181"/>
    </row>
    <row r="127" spans="1:13" s="17" customFormat="1" x14ac:dyDescent="0.2">
      <c r="A127" s="240"/>
      <c r="B127" s="70" t="s">
        <v>218</v>
      </c>
      <c r="C127" s="69">
        <v>2144.0120000000002</v>
      </c>
      <c r="D127" s="68">
        <v>1.9530000000000001</v>
      </c>
      <c r="E127" s="68">
        <v>0.308</v>
      </c>
      <c r="F127" s="68">
        <v>3.76</v>
      </c>
      <c r="G127" s="67">
        <v>0</v>
      </c>
      <c r="H127" s="66">
        <v>0</v>
      </c>
      <c r="I127" s="65">
        <v>1</v>
      </c>
      <c r="J127" s="65">
        <v>0</v>
      </c>
      <c r="K127" s="65">
        <v>0</v>
      </c>
      <c r="L127" s="64">
        <v>0</v>
      </c>
      <c r="M127" s="181"/>
    </row>
    <row r="128" spans="1:13" s="17" customFormat="1" x14ac:dyDescent="0.2">
      <c r="A128" s="240"/>
      <c r="B128" s="70" t="s">
        <v>219</v>
      </c>
      <c r="C128" s="69">
        <v>2144.0120000000002</v>
      </c>
      <c r="D128" s="68">
        <v>1.9530000000000001</v>
      </c>
      <c r="E128" s="68">
        <v>0.308</v>
      </c>
      <c r="F128" s="68">
        <v>3.76</v>
      </c>
      <c r="G128" s="67">
        <v>0</v>
      </c>
      <c r="H128" s="66">
        <v>0</v>
      </c>
      <c r="I128" s="65">
        <v>1</v>
      </c>
      <c r="J128" s="65">
        <v>0</v>
      </c>
      <c r="K128" s="65">
        <v>0</v>
      </c>
      <c r="L128" s="64">
        <v>0</v>
      </c>
      <c r="M128" s="181"/>
    </row>
    <row r="129" spans="1:13" s="17" customFormat="1" x14ac:dyDescent="0.2">
      <c r="A129" s="240"/>
      <c r="B129" s="70" t="s">
        <v>220</v>
      </c>
      <c r="C129" s="69">
        <v>2144.0120000000002</v>
      </c>
      <c r="D129" s="68">
        <v>1.9530000000000001</v>
      </c>
      <c r="E129" s="68">
        <v>0.308</v>
      </c>
      <c r="F129" s="68">
        <v>3.76</v>
      </c>
      <c r="G129" s="67">
        <v>0</v>
      </c>
      <c r="H129" s="66">
        <v>0</v>
      </c>
      <c r="I129" s="65">
        <v>1</v>
      </c>
      <c r="J129" s="65">
        <v>0</v>
      </c>
      <c r="K129" s="65">
        <v>0</v>
      </c>
      <c r="L129" s="64">
        <v>0</v>
      </c>
      <c r="M129" s="181"/>
    </row>
    <row r="130" spans="1:13" s="17" customFormat="1" x14ac:dyDescent="0.2">
      <c r="A130" s="240"/>
      <c r="B130" s="70" t="s">
        <v>221</v>
      </c>
      <c r="C130" s="69">
        <v>2144.0120000000002</v>
      </c>
      <c r="D130" s="68">
        <v>1.9530000000000001</v>
      </c>
      <c r="E130" s="68">
        <v>0.308</v>
      </c>
      <c r="F130" s="68">
        <v>3.76</v>
      </c>
      <c r="G130" s="67">
        <v>0</v>
      </c>
      <c r="H130" s="66">
        <v>0</v>
      </c>
      <c r="I130" s="65">
        <v>1</v>
      </c>
      <c r="J130" s="65">
        <v>0</v>
      </c>
      <c r="K130" s="65">
        <v>0</v>
      </c>
      <c r="L130" s="64">
        <v>0</v>
      </c>
      <c r="M130" s="181"/>
    </row>
    <row r="131" spans="1:13" s="17" customFormat="1" x14ac:dyDescent="0.2">
      <c r="A131" s="240"/>
      <c r="B131" s="70" t="s">
        <v>222</v>
      </c>
      <c r="C131" s="69">
        <v>2144.0120000000002</v>
      </c>
      <c r="D131" s="68">
        <v>1.9530000000000001</v>
      </c>
      <c r="E131" s="68">
        <v>0.308</v>
      </c>
      <c r="F131" s="68">
        <v>3.76</v>
      </c>
      <c r="G131" s="67">
        <v>0</v>
      </c>
      <c r="H131" s="66">
        <v>0</v>
      </c>
      <c r="I131" s="65">
        <v>1</v>
      </c>
      <c r="J131" s="65">
        <v>0</v>
      </c>
      <c r="K131" s="65">
        <v>0</v>
      </c>
      <c r="L131" s="64">
        <v>0</v>
      </c>
      <c r="M131" s="181"/>
    </row>
    <row r="132" spans="1:13" s="17" customFormat="1" x14ac:dyDescent="0.2">
      <c r="A132" s="240"/>
      <c r="B132" s="70" t="s">
        <v>343</v>
      </c>
      <c r="C132" s="69">
        <v>2144.0120000000002</v>
      </c>
      <c r="D132" s="68">
        <v>1.9530000000000001</v>
      </c>
      <c r="E132" s="68">
        <v>0.308</v>
      </c>
      <c r="F132" s="68">
        <v>3.76</v>
      </c>
      <c r="G132" s="67">
        <v>0</v>
      </c>
      <c r="H132" s="66">
        <v>1</v>
      </c>
      <c r="I132" s="65">
        <v>0</v>
      </c>
      <c r="J132" s="65">
        <v>0</v>
      </c>
      <c r="K132" s="65">
        <v>0</v>
      </c>
      <c r="L132" s="64">
        <v>0</v>
      </c>
      <c r="M132" s="181"/>
    </row>
    <row r="133" spans="1:13" s="17" customFormat="1" x14ac:dyDescent="0.2">
      <c r="A133" s="240"/>
      <c r="B133" s="70" t="s">
        <v>344</v>
      </c>
      <c r="C133" s="69">
        <v>2144.0120000000002</v>
      </c>
      <c r="D133" s="68">
        <v>1.9530000000000001</v>
      </c>
      <c r="E133" s="68">
        <v>0.308</v>
      </c>
      <c r="F133" s="68">
        <v>3.76</v>
      </c>
      <c r="G133" s="67">
        <v>0</v>
      </c>
      <c r="H133" s="66">
        <v>1</v>
      </c>
      <c r="I133" s="65">
        <v>0</v>
      </c>
      <c r="J133" s="65">
        <v>0</v>
      </c>
      <c r="K133" s="65">
        <v>0</v>
      </c>
      <c r="L133" s="64">
        <v>0</v>
      </c>
      <c r="M133" s="181"/>
    </row>
    <row r="134" spans="1:13" s="17" customFormat="1" x14ac:dyDescent="0.2">
      <c r="A134" s="240"/>
      <c r="B134" s="70" t="s">
        <v>223</v>
      </c>
      <c r="C134" s="69">
        <v>2144.0120000000002</v>
      </c>
      <c r="D134" s="68">
        <v>1.9530000000000001</v>
      </c>
      <c r="E134" s="68">
        <v>0.308</v>
      </c>
      <c r="F134" s="68">
        <v>3.76</v>
      </c>
      <c r="G134" s="67">
        <v>0</v>
      </c>
      <c r="H134" s="66">
        <v>1</v>
      </c>
      <c r="I134" s="65">
        <v>0</v>
      </c>
      <c r="J134" s="65">
        <v>0</v>
      </c>
      <c r="K134" s="65">
        <v>0</v>
      </c>
      <c r="L134" s="64">
        <v>0</v>
      </c>
      <c r="M134" s="181"/>
    </row>
    <row r="135" spans="1:13" s="17" customFormat="1" x14ac:dyDescent="0.2">
      <c r="A135" s="240"/>
      <c r="B135" s="70" t="s">
        <v>224</v>
      </c>
      <c r="C135" s="69">
        <v>2144.0120000000002</v>
      </c>
      <c r="D135" s="68">
        <v>1.9530000000000001</v>
      </c>
      <c r="E135" s="68">
        <v>0.308</v>
      </c>
      <c r="F135" s="68">
        <v>3.76</v>
      </c>
      <c r="G135" s="67">
        <v>0</v>
      </c>
      <c r="H135" s="66">
        <v>1</v>
      </c>
      <c r="I135" s="65">
        <v>0</v>
      </c>
      <c r="J135" s="65">
        <v>0</v>
      </c>
      <c r="K135" s="65">
        <v>0</v>
      </c>
      <c r="L135" s="64">
        <v>0</v>
      </c>
      <c r="M135" s="181"/>
    </row>
    <row r="136" spans="1:13" s="17" customFormat="1" x14ac:dyDescent="0.2">
      <c r="A136" s="240"/>
      <c r="B136" s="70" t="s">
        <v>345</v>
      </c>
      <c r="C136" s="69">
        <v>2144.0120000000002</v>
      </c>
      <c r="D136" s="68">
        <v>1.9530000000000001</v>
      </c>
      <c r="E136" s="68">
        <v>0.308</v>
      </c>
      <c r="F136" s="68">
        <v>3.76</v>
      </c>
      <c r="G136" s="67">
        <v>0</v>
      </c>
      <c r="H136" s="66">
        <v>0</v>
      </c>
      <c r="I136" s="65">
        <v>1</v>
      </c>
      <c r="J136" s="65">
        <v>0</v>
      </c>
      <c r="K136" s="65">
        <v>0</v>
      </c>
      <c r="L136" s="64">
        <v>0</v>
      </c>
      <c r="M136" s="181"/>
    </row>
    <row r="137" spans="1:13" s="17" customFormat="1" x14ac:dyDescent="0.2">
      <c r="A137" s="240"/>
      <c r="B137" s="70" t="s">
        <v>346</v>
      </c>
      <c r="C137" s="69">
        <v>2144.0120000000002</v>
      </c>
      <c r="D137" s="68">
        <v>1.9530000000000001</v>
      </c>
      <c r="E137" s="68">
        <v>0.308</v>
      </c>
      <c r="F137" s="68">
        <v>3.76</v>
      </c>
      <c r="G137" s="67">
        <v>0</v>
      </c>
      <c r="H137" s="66">
        <v>0</v>
      </c>
      <c r="I137" s="65">
        <v>1</v>
      </c>
      <c r="J137" s="65">
        <v>0</v>
      </c>
      <c r="K137" s="65">
        <v>0</v>
      </c>
      <c r="L137" s="64">
        <v>0</v>
      </c>
      <c r="M137" s="181"/>
    </row>
    <row r="138" spans="1:13" s="17" customFormat="1" x14ac:dyDescent="0.2">
      <c r="A138" s="240"/>
      <c r="B138" s="70" t="s">
        <v>347</v>
      </c>
      <c r="C138" s="69">
        <v>2144.0120000000002</v>
      </c>
      <c r="D138" s="68">
        <v>1.9530000000000001</v>
      </c>
      <c r="E138" s="68">
        <v>0.308</v>
      </c>
      <c r="F138" s="68">
        <v>3.76</v>
      </c>
      <c r="G138" s="67">
        <v>0</v>
      </c>
      <c r="H138" s="66">
        <v>0</v>
      </c>
      <c r="I138" s="65">
        <v>1</v>
      </c>
      <c r="J138" s="65">
        <v>0</v>
      </c>
      <c r="K138" s="65">
        <v>0</v>
      </c>
      <c r="L138" s="64">
        <v>0</v>
      </c>
      <c r="M138" s="181"/>
    </row>
    <row r="139" spans="1:13" s="17" customFormat="1" x14ac:dyDescent="0.2">
      <c r="A139" s="240"/>
      <c r="B139" s="70" t="s">
        <v>28</v>
      </c>
      <c r="C139" s="69">
        <v>1424.2</v>
      </c>
      <c r="D139" s="68">
        <v>0.161</v>
      </c>
      <c r="E139" s="68">
        <v>2.4E-2</v>
      </c>
      <c r="F139" s="68">
        <v>6.7999999999999996E-3</v>
      </c>
      <c r="G139" s="67">
        <v>0</v>
      </c>
      <c r="H139" s="66">
        <v>0</v>
      </c>
      <c r="I139" s="65">
        <v>1</v>
      </c>
      <c r="J139" s="65">
        <v>0</v>
      </c>
      <c r="K139" s="65">
        <v>0</v>
      </c>
      <c r="L139" s="64">
        <v>0</v>
      </c>
      <c r="M139" s="181"/>
    </row>
    <row r="140" spans="1:13" s="17" customFormat="1" x14ac:dyDescent="0.2">
      <c r="A140" s="240"/>
      <c r="B140" s="70" t="s">
        <v>350</v>
      </c>
      <c r="C140" s="69">
        <v>888.69024267332122</v>
      </c>
      <c r="D140" s="68">
        <v>0.27206017933639642</v>
      </c>
      <c r="E140" s="68">
        <v>6.0138999999999998E-2</v>
      </c>
      <c r="F140" s="68">
        <v>4.5334967858314534E-3</v>
      </c>
      <c r="G140" s="67">
        <v>0</v>
      </c>
      <c r="H140" s="66">
        <v>0</v>
      </c>
      <c r="I140" s="65">
        <v>1</v>
      </c>
      <c r="J140" s="65">
        <v>0</v>
      </c>
      <c r="K140" s="65">
        <v>0</v>
      </c>
      <c r="L140" s="64">
        <v>0</v>
      </c>
      <c r="M140" s="181"/>
    </row>
    <row r="141" spans="1:13" s="17" customFormat="1" x14ac:dyDescent="0.2">
      <c r="A141" s="240"/>
      <c r="B141" s="70" t="s">
        <v>34</v>
      </c>
      <c r="C141" s="69">
        <v>795.28266599999995</v>
      </c>
      <c r="D141" s="68">
        <v>0.22697200000000001</v>
      </c>
      <c r="E141" s="68">
        <v>0.106516</v>
      </c>
      <c r="F141" s="68">
        <v>4.542E-3</v>
      </c>
      <c r="G141" s="67">
        <v>0</v>
      </c>
      <c r="H141" s="66">
        <v>0</v>
      </c>
      <c r="I141" s="65">
        <v>1</v>
      </c>
      <c r="J141" s="65">
        <v>0</v>
      </c>
      <c r="K141" s="65">
        <v>0</v>
      </c>
      <c r="L141" s="64">
        <v>0</v>
      </c>
      <c r="M141" s="181"/>
    </row>
    <row r="142" spans="1:13" s="17" customFormat="1" x14ac:dyDescent="0.2">
      <c r="A142" s="240"/>
      <c r="B142" s="70" t="s">
        <v>351</v>
      </c>
      <c r="C142" s="69">
        <v>2420.067</v>
      </c>
      <c r="D142" s="68">
        <v>0.62</v>
      </c>
      <c r="E142" s="68">
        <v>0.156</v>
      </c>
      <c r="F142" s="68">
        <v>0.16600000000000001</v>
      </c>
      <c r="G142" s="67">
        <v>0</v>
      </c>
      <c r="H142" s="66">
        <v>0</v>
      </c>
      <c r="I142" s="65">
        <v>0</v>
      </c>
      <c r="J142" s="65">
        <v>0</v>
      </c>
      <c r="K142" s="65">
        <v>0</v>
      </c>
      <c r="L142" s="64">
        <v>1</v>
      </c>
      <c r="M142" s="181"/>
    </row>
    <row r="143" spans="1:13" s="17" customFormat="1" x14ac:dyDescent="0.2">
      <c r="A143" s="240"/>
      <c r="B143" s="70" t="s">
        <v>352</v>
      </c>
      <c r="C143" s="69">
        <v>2420.067</v>
      </c>
      <c r="D143" s="68">
        <v>0.62</v>
      </c>
      <c r="E143" s="68">
        <v>0.156</v>
      </c>
      <c r="F143" s="68">
        <v>0.16600000000000001</v>
      </c>
      <c r="G143" s="67">
        <v>0</v>
      </c>
      <c r="H143" s="66">
        <v>0</v>
      </c>
      <c r="I143" s="65">
        <v>1</v>
      </c>
      <c r="J143" s="65">
        <v>0</v>
      </c>
      <c r="K143" s="65">
        <v>0</v>
      </c>
      <c r="L143" s="64">
        <v>0</v>
      </c>
      <c r="M143" s="181"/>
    </row>
    <row r="144" spans="1:13" s="17" customFormat="1" x14ac:dyDescent="0.2">
      <c r="A144" s="240"/>
      <c r="B144" s="70" t="s">
        <v>353</v>
      </c>
      <c r="C144" s="69">
        <v>2420.067</v>
      </c>
      <c r="D144" s="68">
        <v>0.62</v>
      </c>
      <c r="E144" s="68">
        <v>0.156</v>
      </c>
      <c r="F144" s="68">
        <v>0.16600000000000001</v>
      </c>
      <c r="G144" s="67">
        <v>0</v>
      </c>
      <c r="H144" s="66">
        <v>0</v>
      </c>
      <c r="I144" s="65">
        <v>0</v>
      </c>
      <c r="J144" s="65">
        <v>0</v>
      </c>
      <c r="K144" s="65">
        <v>0</v>
      </c>
      <c r="L144" s="64">
        <v>1</v>
      </c>
      <c r="M144" s="181"/>
    </row>
    <row r="145" spans="1:13" s="17" customFormat="1" x14ac:dyDescent="0.2">
      <c r="A145" s="240"/>
      <c r="B145" s="70" t="s">
        <v>354</v>
      </c>
      <c r="C145" s="69">
        <v>1199.73</v>
      </c>
      <c r="D145" s="68">
        <v>8.72E-2</v>
      </c>
      <c r="E145" s="68">
        <v>0.36109999999999998</v>
      </c>
      <c r="F145" s="68">
        <v>8.2000000000000007E-3</v>
      </c>
      <c r="G145" s="67">
        <v>0</v>
      </c>
      <c r="H145" s="66">
        <v>0</v>
      </c>
      <c r="I145" s="65">
        <v>1</v>
      </c>
      <c r="J145" s="65">
        <v>0</v>
      </c>
      <c r="K145" s="65">
        <v>0</v>
      </c>
      <c r="L145" s="64">
        <v>0</v>
      </c>
      <c r="M145" s="181"/>
    </row>
    <row r="146" spans="1:13" s="17" customFormat="1" x14ac:dyDescent="0.2">
      <c r="A146" s="240"/>
      <c r="B146" s="70" t="s">
        <v>105</v>
      </c>
      <c r="C146" s="69">
        <v>393.8</v>
      </c>
      <c r="D146" s="68">
        <v>0.27100000000000002</v>
      </c>
      <c r="E146" s="68">
        <v>2.5000000000000001E-2</v>
      </c>
      <c r="F146" s="68">
        <v>2E-3</v>
      </c>
      <c r="G146" s="67">
        <v>0</v>
      </c>
      <c r="H146" s="66">
        <v>0</v>
      </c>
      <c r="I146" s="65">
        <v>1</v>
      </c>
      <c r="J146" s="65">
        <v>0</v>
      </c>
      <c r="K146" s="65">
        <v>0</v>
      </c>
      <c r="L146" s="64">
        <v>0</v>
      </c>
      <c r="M146" s="181"/>
    </row>
    <row r="147" spans="1:13" s="17" customFormat="1" x14ac:dyDescent="0.2">
      <c r="A147" s="240"/>
      <c r="B147" s="70" t="s">
        <v>356</v>
      </c>
      <c r="C147" s="69">
        <v>1226.0827999999999</v>
      </c>
      <c r="D147" s="68">
        <v>0.23676800000000001</v>
      </c>
      <c r="E147" s="68">
        <v>9.9863999999999994E-2</v>
      </c>
      <c r="F147" s="68">
        <v>9.01E-4</v>
      </c>
      <c r="G147" s="67">
        <v>0</v>
      </c>
      <c r="H147" s="66">
        <v>0</v>
      </c>
      <c r="I147" s="65">
        <v>1</v>
      </c>
      <c r="J147" s="65">
        <v>0</v>
      </c>
      <c r="K147" s="65">
        <v>0</v>
      </c>
      <c r="L147" s="64">
        <v>0</v>
      </c>
      <c r="M147" s="181"/>
    </row>
    <row r="148" spans="1:13" s="17" customFormat="1" x14ac:dyDescent="0.2">
      <c r="A148" s="240"/>
      <c r="B148" s="70" t="s">
        <v>227</v>
      </c>
      <c r="C148" s="69">
        <v>1564.6645446653715</v>
      </c>
      <c r="D148" s="68">
        <v>1.5460295151089247</v>
      </c>
      <c r="E148" s="68">
        <v>0.10334421892439337</v>
      </c>
      <c r="F148" s="68">
        <v>8.2675375139514701E-3</v>
      </c>
      <c r="G148" s="67">
        <v>0</v>
      </c>
      <c r="H148" s="66">
        <v>0</v>
      </c>
      <c r="I148" s="65">
        <v>1</v>
      </c>
      <c r="J148" s="65">
        <v>0</v>
      </c>
      <c r="K148" s="65">
        <v>0</v>
      </c>
      <c r="L148" s="64">
        <v>0</v>
      </c>
      <c r="M148" s="181"/>
    </row>
    <row r="149" spans="1:13" s="17" customFormat="1" x14ac:dyDescent="0.2">
      <c r="A149" s="240"/>
      <c r="B149" s="70" t="s">
        <v>229</v>
      </c>
      <c r="C149" s="69">
        <v>0.34699999999999998</v>
      </c>
      <c r="D149" s="68">
        <v>2.04</v>
      </c>
      <c r="E149" s="68">
        <v>0</v>
      </c>
      <c r="F149" s="68">
        <v>0</v>
      </c>
      <c r="G149" s="67">
        <v>0</v>
      </c>
      <c r="H149" s="66">
        <v>0</v>
      </c>
      <c r="I149" s="65">
        <v>0.76359224339149534</v>
      </c>
      <c r="J149" s="65">
        <v>0</v>
      </c>
      <c r="K149" s="65">
        <v>0</v>
      </c>
      <c r="L149" s="64">
        <v>0.23640775660850466</v>
      </c>
      <c r="M149" s="181"/>
    </row>
    <row r="150" spans="1:13" s="17" customFormat="1" x14ac:dyDescent="0.2">
      <c r="A150" s="240"/>
      <c r="B150" s="70" t="s">
        <v>103</v>
      </c>
      <c r="C150" s="69">
        <v>944.23006572070415</v>
      </c>
      <c r="D150" s="68">
        <v>0.16653994915781314</v>
      </c>
      <c r="E150" s="68">
        <v>5.5460261199506679E-2</v>
      </c>
      <c r="F150" s="68">
        <v>4.7773880662864568E-3</v>
      </c>
      <c r="G150" s="67">
        <v>0</v>
      </c>
      <c r="H150" s="66">
        <v>0</v>
      </c>
      <c r="I150" s="65">
        <v>1</v>
      </c>
      <c r="J150" s="65">
        <v>0</v>
      </c>
      <c r="K150" s="65">
        <v>0</v>
      </c>
      <c r="L150" s="64">
        <v>0</v>
      </c>
      <c r="M150" s="181"/>
    </row>
    <row r="151" spans="1:13" s="17" customFormat="1" x14ac:dyDescent="0.2">
      <c r="A151" s="240"/>
      <c r="B151" s="70" t="s">
        <v>363</v>
      </c>
      <c r="C151" s="69">
        <v>1461.9976037468684</v>
      </c>
      <c r="D151" s="68">
        <v>2.8972878771375665</v>
      </c>
      <c r="E151" s="68">
        <v>2.799259339941183E-2</v>
      </c>
      <c r="F151" s="68">
        <v>7.1887593944014814E-3</v>
      </c>
      <c r="G151" s="67">
        <v>0</v>
      </c>
      <c r="H151" s="66">
        <v>0</v>
      </c>
      <c r="I151" s="65">
        <v>1</v>
      </c>
      <c r="J151" s="65">
        <v>0</v>
      </c>
      <c r="K151" s="65">
        <v>0</v>
      </c>
      <c r="L151" s="64">
        <v>0</v>
      </c>
      <c r="M151" s="181"/>
    </row>
    <row r="152" spans="1:13" s="17" customFormat="1" x14ac:dyDescent="0.2">
      <c r="A152" s="240"/>
      <c r="B152" s="70" t="s">
        <v>364</v>
      </c>
      <c r="C152" s="69">
        <v>853.6148277772329</v>
      </c>
      <c r="D152" s="68">
        <v>0.12706486360264391</v>
      </c>
      <c r="E152" s="68">
        <v>1.3041661834950702E-2</v>
      </c>
      <c r="F152" s="68">
        <v>4.3101553932804997E-3</v>
      </c>
      <c r="G152" s="67">
        <v>0</v>
      </c>
      <c r="H152" s="66">
        <v>0</v>
      </c>
      <c r="I152" s="65">
        <v>1</v>
      </c>
      <c r="J152" s="65">
        <v>0</v>
      </c>
      <c r="K152" s="65">
        <v>0</v>
      </c>
      <c r="L152" s="64">
        <v>0</v>
      </c>
      <c r="M152" s="181"/>
    </row>
    <row r="153" spans="1:13" s="17" customFormat="1" x14ac:dyDescent="0.2">
      <c r="A153" s="240"/>
      <c r="B153" s="70" t="s">
        <v>365</v>
      </c>
      <c r="C153" s="69">
        <v>7840.8000503891981</v>
      </c>
      <c r="D153" s="68">
        <v>1.5474999999999999</v>
      </c>
      <c r="E153" s="68">
        <v>0.50748502994011979</v>
      </c>
      <c r="F153" s="68">
        <v>1.811377245508982</v>
      </c>
      <c r="G153" s="67">
        <v>0</v>
      </c>
      <c r="H153" s="66">
        <v>0</v>
      </c>
      <c r="I153" s="65">
        <v>0</v>
      </c>
      <c r="J153" s="65">
        <v>0</v>
      </c>
      <c r="K153" s="65">
        <v>0</v>
      </c>
      <c r="L153" s="64">
        <v>1</v>
      </c>
      <c r="M153" s="181"/>
    </row>
    <row r="154" spans="1:13" s="17" customFormat="1" x14ac:dyDescent="0.2">
      <c r="A154" s="240"/>
      <c r="B154" s="70" t="s">
        <v>367</v>
      </c>
      <c r="C154" s="69">
        <v>8937.4360486259975</v>
      </c>
      <c r="D154" s="68">
        <v>1.3191663088492644</v>
      </c>
      <c r="E154" s="68">
        <v>0.40718562874251502</v>
      </c>
      <c r="F154" s="68">
        <v>1.5868263473053892</v>
      </c>
      <c r="G154" s="67">
        <v>0</v>
      </c>
      <c r="H154" s="66">
        <v>0</v>
      </c>
      <c r="I154" s="65">
        <v>0</v>
      </c>
      <c r="J154" s="65">
        <v>0</v>
      </c>
      <c r="K154" s="65">
        <v>0</v>
      </c>
      <c r="L154" s="64">
        <v>1</v>
      </c>
      <c r="M154" s="181"/>
    </row>
    <row r="155" spans="1:13" s="17" customFormat="1" x14ac:dyDescent="0.2">
      <c r="A155" s="240"/>
      <c r="B155" s="70" t="s">
        <v>36</v>
      </c>
      <c r="C155" s="69">
        <v>1260.537</v>
      </c>
      <c r="D155" s="68">
        <v>0.36599999999999999</v>
      </c>
      <c r="E155" s="68">
        <v>7.5999999999999998E-2</v>
      </c>
      <c r="F155" s="68">
        <v>7.0000000000000001E-3</v>
      </c>
      <c r="G155" s="67">
        <v>0</v>
      </c>
      <c r="H155" s="66">
        <v>0</v>
      </c>
      <c r="I155" s="65">
        <v>1</v>
      </c>
      <c r="J155" s="65">
        <v>0</v>
      </c>
      <c r="K155" s="65">
        <v>0</v>
      </c>
      <c r="L155" s="64">
        <v>0</v>
      </c>
      <c r="M155" s="181"/>
    </row>
    <row r="156" spans="1:13" s="17" customFormat="1" x14ac:dyDescent="0.2">
      <c r="A156" s="240"/>
      <c r="B156" s="70" t="s">
        <v>371</v>
      </c>
      <c r="C156" s="69">
        <v>1295.44488</v>
      </c>
      <c r="D156" s="68">
        <v>0.2807096</v>
      </c>
      <c r="E156" s="68">
        <v>7.3261999999999994E-2</v>
      </c>
      <c r="F156" s="68">
        <v>6.1694419999999998E-3</v>
      </c>
      <c r="G156" s="67">
        <v>0</v>
      </c>
      <c r="H156" s="66">
        <v>0</v>
      </c>
      <c r="I156" s="65">
        <v>1</v>
      </c>
      <c r="J156" s="65">
        <v>0</v>
      </c>
      <c r="K156" s="65">
        <v>0</v>
      </c>
      <c r="L156" s="64">
        <v>0</v>
      </c>
      <c r="M156" s="181"/>
    </row>
    <row r="157" spans="1:13" s="17" customFormat="1" ht="15" customHeight="1" thickBot="1" x14ac:dyDescent="0.25">
      <c r="A157" s="241"/>
      <c r="B157" s="70" t="s">
        <v>372</v>
      </c>
      <c r="C157" s="69">
        <v>1295.44488</v>
      </c>
      <c r="D157" s="68">
        <v>0.2807096</v>
      </c>
      <c r="E157" s="68">
        <v>7.3261999999999994E-2</v>
      </c>
      <c r="F157" s="68">
        <v>6.1694419999999998E-3</v>
      </c>
      <c r="G157" s="67">
        <v>0</v>
      </c>
      <c r="H157" s="66">
        <v>0</v>
      </c>
      <c r="I157" s="65">
        <v>1</v>
      </c>
      <c r="J157" s="65">
        <v>0</v>
      </c>
      <c r="K157" s="65">
        <v>0</v>
      </c>
      <c r="L157" s="64">
        <v>0</v>
      </c>
      <c r="M157" s="181"/>
    </row>
    <row r="158" spans="1:13" s="17" customFormat="1" x14ac:dyDescent="0.2">
      <c r="A158" s="237" t="s">
        <v>231</v>
      </c>
      <c r="B158" s="70" t="s">
        <v>162</v>
      </c>
      <c r="C158" s="69">
        <v>2825.636</v>
      </c>
      <c r="D158" s="68">
        <v>9.77</v>
      </c>
      <c r="E158" s="68">
        <v>2.91</v>
      </c>
      <c r="F158" s="68">
        <v>0.89</v>
      </c>
      <c r="G158" s="67">
        <v>0</v>
      </c>
      <c r="H158" s="66">
        <v>0</v>
      </c>
      <c r="I158" s="65">
        <v>0</v>
      </c>
      <c r="J158" s="65">
        <v>0</v>
      </c>
      <c r="K158" s="65">
        <v>1</v>
      </c>
      <c r="L158" s="64">
        <v>0</v>
      </c>
      <c r="M158" s="181"/>
    </row>
    <row r="159" spans="1:13" s="17" customFormat="1" x14ac:dyDescent="0.2">
      <c r="A159" s="238"/>
      <c r="B159" s="70" t="s">
        <v>245</v>
      </c>
      <c r="C159" s="69">
        <v>2193</v>
      </c>
      <c r="D159" s="68">
        <v>1.3080000000000001</v>
      </c>
      <c r="E159" s="68">
        <v>0.28999999999999998</v>
      </c>
      <c r="F159" s="68">
        <v>1.6040000000000001</v>
      </c>
      <c r="G159" s="67">
        <v>0</v>
      </c>
      <c r="H159" s="66">
        <v>0.90255106560835074</v>
      </c>
      <c r="I159" s="65">
        <v>9.3684039046504713E-2</v>
      </c>
      <c r="J159" s="65">
        <v>0</v>
      </c>
      <c r="K159" s="65">
        <v>3.7648953451445083E-3</v>
      </c>
      <c r="L159" s="64">
        <v>0</v>
      </c>
      <c r="M159" s="181"/>
    </row>
    <row r="160" spans="1:13" s="17" customFormat="1" x14ac:dyDescent="0.2">
      <c r="A160" s="238"/>
      <c r="B160" s="70" t="s">
        <v>277</v>
      </c>
      <c r="C160" s="69">
        <v>1514.05</v>
      </c>
      <c r="D160" s="68">
        <v>1.5369999999999999</v>
      </c>
      <c r="E160" s="68">
        <v>9.1800000000000007E-2</v>
      </c>
      <c r="F160" s="68">
        <v>0.65600000000000003</v>
      </c>
      <c r="G160" s="67">
        <v>0</v>
      </c>
      <c r="H160" s="66">
        <v>0</v>
      </c>
      <c r="I160" s="65">
        <v>0</v>
      </c>
      <c r="J160" s="65">
        <v>0</v>
      </c>
      <c r="K160" s="65">
        <v>1</v>
      </c>
      <c r="L160" s="64">
        <v>0</v>
      </c>
      <c r="M160" s="181"/>
    </row>
    <row r="161" spans="1:13" s="17" customFormat="1" x14ac:dyDescent="0.2">
      <c r="A161" s="238"/>
      <c r="B161" s="70" t="s">
        <v>135</v>
      </c>
      <c r="C161" s="69">
        <v>969.58</v>
      </c>
      <c r="D161" s="68">
        <v>0.56479999999999997</v>
      </c>
      <c r="E161" s="68">
        <v>0.1479</v>
      </c>
      <c r="F161" s="68">
        <v>4.8999999999999998E-3</v>
      </c>
      <c r="G161" s="67">
        <v>0</v>
      </c>
      <c r="H161" s="66">
        <v>0</v>
      </c>
      <c r="I161" s="65">
        <v>0</v>
      </c>
      <c r="J161" s="65">
        <v>0</v>
      </c>
      <c r="K161" s="65">
        <v>1</v>
      </c>
      <c r="L161" s="64">
        <v>0</v>
      </c>
      <c r="M161" s="181"/>
    </row>
    <row r="162" spans="1:13" s="17" customFormat="1" x14ac:dyDescent="0.2">
      <c r="A162" s="238"/>
      <c r="B162" s="70" t="s">
        <v>43</v>
      </c>
      <c r="C162" s="69">
        <v>2178</v>
      </c>
      <c r="D162" s="68">
        <v>1.18</v>
      </c>
      <c r="E162" s="68">
        <v>0.161</v>
      </c>
      <c r="F162" s="68">
        <v>1.34</v>
      </c>
      <c r="G162" s="67">
        <v>0</v>
      </c>
      <c r="H162" s="66">
        <v>0.84351006010896579</v>
      </c>
      <c r="I162" s="65">
        <v>0.12914072903946672</v>
      </c>
      <c r="J162" s="65">
        <v>0</v>
      </c>
      <c r="K162" s="65">
        <v>2.7349210851567472E-2</v>
      </c>
      <c r="L162" s="64">
        <v>0</v>
      </c>
      <c r="M162" s="181"/>
    </row>
    <row r="163" spans="1:13" s="17" customFormat="1" x14ac:dyDescent="0.2">
      <c r="A163" s="238"/>
      <c r="B163" s="70" t="s">
        <v>306</v>
      </c>
      <c r="C163" s="69">
        <v>3</v>
      </c>
      <c r="D163" s="68">
        <v>1.77</v>
      </c>
      <c r="E163" s="68">
        <v>0.46</v>
      </c>
      <c r="F163" s="68">
        <v>0.76</v>
      </c>
      <c r="G163" s="67">
        <v>0</v>
      </c>
      <c r="H163" s="66">
        <v>0</v>
      </c>
      <c r="I163" s="65">
        <v>0</v>
      </c>
      <c r="J163" s="65">
        <v>0</v>
      </c>
      <c r="K163" s="65">
        <v>1</v>
      </c>
      <c r="L163" s="64">
        <v>0</v>
      </c>
      <c r="M163" s="181"/>
    </row>
    <row r="164" spans="1:13" s="17" customFormat="1" x14ac:dyDescent="0.2">
      <c r="A164" s="238"/>
      <c r="B164" s="70" t="s">
        <v>320</v>
      </c>
      <c r="C164" s="69">
        <v>9277.64</v>
      </c>
      <c r="D164" s="68">
        <v>4.78</v>
      </c>
      <c r="E164" s="68">
        <v>1.69</v>
      </c>
      <c r="F164" s="68">
        <v>13.37</v>
      </c>
      <c r="G164" s="67">
        <v>0</v>
      </c>
      <c r="H164" s="66">
        <v>0</v>
      </c>
      <c r="I164" s="65">
        <v>0.23091592025426178</v>
      </c>
      <c r="J164" s="65">
        <v>0</v>
      </c>
      <c r="K164" s="65">
        <v>0.76908407974573822</v>
      </c>
      <c r="L164" s="64">
        <v>0</v>
      </c>
      <c r="M164" s="181"/>
    </row>
    <row r="165" spans="1:13" x14ac:dyDescent="0.2">
      <c r="A165" s="238"/>
      <c r="B165" s="70" t="s">
        <v>209</v>
      </c>
      <c r="C165" s="69">
        <v>0</v>
      </c>
      <c r="D165" s="68">
        <v>4.6420020892857137</v>
      </c>
      <c r="E165" s="68">
        <v>0.47912708928571418</v>
      </c>
      <c r="F165" s="68">
        <v>0.59449819642857127</v>
      </c>
      <c r="G165" s="67">
        <v>0</v>
      </c>
      <c r="H165" s="66">
        <v>0</v>
      </c>
      <c r="I165" s="65">
        <v>0</v>
      </c>
      <c r="J165" s="65">
        <v>0</v>
      </c>
      <c r="K165" s="65">
        <v>1</v>
      </c>
      <c r="L165" s="64">
        <v>0</v>
      </c>
      <c r="M165" s="181"/>
    </row>
    <row r="166" spans="1:13" x14ac:dyDescent="0.2">
      <c r="A166" s="238"/>
      <c r="B166" s="70" t="s">
        <v>215</v>
      </c>
      <c r="C166" s="69">
        <v>10130</v>
      </c>
      <c r="D166" s="68">
        <v>2.4900000000000002</v>
      </c>
      <c r="E166" s="68">
        <v>2.99</v>
      </c>
      <c r="F166" s="68">
        <v>0.2</v>
      </c>
      <c r="G166" s="67">
        <v>0</v>
      </c>
      <c r="H166" s="66">
        <v>0</v>
      </c>
      <c r="I166" s="65">
        <v>0</v>
      </c>
      <c r="J166" s="65">
        <v>0</v>
      </c>
      <c r="K166" s="65">
        <v>1</v>
      </c>
      <c r="L166" s="64">
        <v>0</v>
      </c>
      <c r="M166" s="181"/>
    </row>
    <row r="167" spans="1:13" x14ac:dyDescent="0.2">
      <c r="A167" s="238"/>
      <c r="B167" s="70" t="s">
        <v>29</v>
      </c>
      <c r="C167" s="69">
        <v>684.26628189999997</v>
      </c>
      <c r="D167" s="68">
        <v>0.17276889300000001</v>
      </c>
      <c r="E167" s="68">
        <v>0.12633892799999999</v>
      </c>
      <c r="F167" s="68">
        <v>3.25026E-3</v>
      </c>
      <c r="G167" s="67">
        <v>0</v>
      </c>
      <c r="H167" s="66">
        <v>0.61662357575864046</v>
      </c>
      <c r="I167" s="65">
        <v>0.3046529586807466</v>
      </c>
      <c r="J167" s="65">
        <v>0</v>
      </c>
      <c r="K167" s="65">
        <v>7.8723465560612965E-2</v>
      </c>
      <c r="L167" s="64">
        <v>0</v>
      </c>
      <c r="M167" s="181"/>
    </row>
    <row r="168" spans="1:13" x14ac:dyDescent="0.2">
      <c r="A168" s="238"/>
      <c r="B168" s="70" t="s">
        <v>360</v>
      </c>
      <c r="C168" s="69">
        <v>3</v>
      </c>
      <c r="D168" s="68">
        <v>1.77</v>
      </c>
      <c r="E168" s="68">
        <v>0.46</v>
      </c>
      <c r="F168" s="68">
        <v>0.76</v>
      </c>
      <c r="G168" s="67">
        <v>0</v>
      </c>
      <c r="H168" s="66">
        <v>0</v>
      </c>
      <c r="I168" s="65">
        <v>0</v>
      </c>
      <c r="J168" s="65">
        <v>0</v>
      </c>
      <c r="K168" s="65">
        <v>0.84503676311370235</v>
      </c>
      <c r="L168" s="64">
        <v>0.15496323688629765</v>
      </c>
      <c r="M168" s="181"/>
    </row>
    <row r="169" spans="1:13" x14ac:dyDescent="0.2">
      <c r="A169" s="238"/>
      <c r="B169" s="70" t="s">
        <v>361</v>
      </c>
      <c r="C169" s="69">
        <v>3</v>
      </c>
      <c r="D169" s="68">
        <v>1.77</v>
      </c>
      <c r="E169" s="68">
        <v>0.46</v>
      </c>
      <c r="F169" s="68">
        <v>0.76</v>
      </c>
      <c r="G169" s="67">
        <v>0</v>
      </c>
      <c r="H169" s="66">
        <v>0</v>
      </c>
      <c r="I169" s="65">
        <v>0</v>
      </c>
      <c r="J169" s="65">
        <v>0</v>
      </c>
      <c r="K169" s="65">
        <v>1</v>
      </c>
      <c r="L169" s="64">
        <v>0</v>
      </c>
      <c r="M169" s="181"/>
    </row>
    <row r="170" spans="1:13" x14ac:dyDescent="0.2">
      <c r="A170" s="238"/>
      <c r="B170" s="70" t="s">
        <v>366</v>
      </c>
      <c r="C170" s="69">
        <v>9154.3026577003329</v>
      </c>
      <c r="D170" s="68">
        <v>1.0759680507932547</v>
      </c>
      <c r="E170" s="68">
        <v>0.40718562874251502</v>
      </c>
      <c r="F170" s="68">
        <v>1.5868263473053892</v>
      </c>
      <c r="G170" s="67">
        <v>0</v>
      </c>
      <c r="H170" s="66">
        <v>0</v>
      </c>
      <c r="I170" s="65">
        <v>0</v>
      </c>
      <c r="J170" s="65">
        <v>0</v>
      </c>
      <c r="K170" s="65">
        <v>1</v>
      </c>
      <c r="L170" s="64">
        <v>0</v>
      </c>
      <c r="M170" s="181"/>
    </row>
    <row r="171" spans="1:13" x14ac:dyDescent="0.2">
      <c r="A171" s="238"/>
      <c r="B171" s="70" t="s">
        <v>368</v>
      </c>
      <c r="C171" s="69">
        <v>8947.3491229409701</v>
      </c>
      <c r="D171" s="68">
        <v>1.3461883375221542</v>
      </c>
      <c r="E171" s="68">
        <v>0.40718562874251502</v>
      </c>
      <c r="F171" s="68">
        <v>1.5868263473053892</v>
      </c>
      <c r="G171" s="67">
        <v>0</v>
      </c>
      <c r="H171" s="66">
        <v>0</v>
      </c>
      <c r="I171" s="65">
        <v>0</v>
      </c>
      <c r="J171" s="65">
        <v>0</v>
      </c>
      <c r="K171" s="65">
        <v>1</v>
      </c>
      <c r="L171" s="64">
        <v>0</v>
      </c>
      <c r="M171" s="181"/>
    </row>
    <row r="172" spans="1:13" x14ac:dyDescent="0.2">
      <c r="A172" s="238"/>
      <c r="B172" s="70" t="s">
        <v>369</v>
      </c>
      <c r="C172" s="69">
        <v>8896.7415055393703</v>
      </c>
      <c r="D172" s="68">
        <v>1.6950181622085521</v>
      </c>
      <c r="E172" s="68">
        <v>0.67664670658682635</v>
      </c>
      <c r="F172" s="68">
        <v>2.4149700598802397</v>
      </c>
      <c r="G172" s="67">
        <v>0</v>
      </c>
      <c r="H172" s="66">
        <v>0</v>
      </c>
      <c r="I172" s="65">
        <v>0</v>
      </c>
      <c r="J172" s="65">
        <v>0</v>
      </c>
      <c r="K172" s="65">
        <v>1</v>
      </c>
      <c r="L172" s="64">
        <v>0</v>
      </c>
      <c r="M172" s="181"/>
    </row>
    <row r="173" spans="1:13" ht="15" customHeight="1" thickBot="1" x14ac:dyDescent="0.25">
      <c r="A173" s="239"/>
      <c r="B173" s="182" t="s">
        <v>370</v>
      </c>
      <c r="C173" s="69">
        <v>8789.0905375367511</v>
      </c>
      <c r="D173" s="68">
        <v>1.1644037809954402</v>
      </c>
      <c r="E173" s="68">
        <v>0.40718562874251502</v>
      </c>
      <c r="F173" s="68">
        <v>1.5868263473053892</v>
      </c>
      <c r="G173" s="67">
        <v>0</v>
      </c>
      <c r="H173" s="66">
        <v>0</v>
      </c>
      <c r="I173" s="65">
        <v>0</v>
      </c>
      <c r="J173" s="65">
        <v>0</v>
      </c>
      <c r="K173" s="65">
        <v>1</v>
      </c>
      <c r="L173" s="64">
        <v>0</v>
      </c>
      <c r="M173" s="181"/>
    </row>
    <row r="174" spans="1:13" x14ac:dyDescent="0.2">
      <c r="A174" s="235" t="s">
        <v>373</v>
      </c>
      <c r="B174" s="182" t="s">
        <v>23</v>
      </c>
      <c r="C174" s="69">
        <v>0</v>
      </c>
      <c r="D174" s="68">
        <v>0</v>
      </c>
      <c r="E174" s="68">
        <v>0</v>
      </c>
      <c r="F174" s="68">
        <v>0</v>
      </c>
      <c r="G174" s="67">
        <v>0</v>
      </c>
      <c r="H174" s="66">
        <v>0</v>
      </c>
      <c r="I174" s="65">
        <v>0</v>
      </c>
      <c r="J174" s="65">
        <v>0</v>
      </c>
      <c r="K174" s="65">
        <v>0</v>
      </c>
      <c r="L174" s="64">
        <v>0</v>
      </c>
      <c r="M174" s="181"/>
    </row>
    <row r="175" spans="1:13" x14ac:dyDescent="0.2">
      <c r="A175" s="236"/>
      <c r="B175" s="182" t="s">
        <v>176</v>
      </c>
      <c r="C175" s="69">
        <v>0</v>
      </c>
      <c r="D175" s="68">
        <v>0</v>
      </c>
      <c r="E175" s="68">
        <v>0</v>
      </c>
      <c r="F175" s="68">
        <v>0</v>
      </c>
      <c r="G175" s="67">
        <v>0</v>
      </c>
      <c r="H175" s="66">
        <v>0</v>
      </c>
      <c r="I175" s="65">
        <v>0</v>
      </c>
      <c r="J175" s="65">
        <v>0</v>
      </c>
      <c r="K175" s="65">
        <v>0</v>
      </c>
      <c r="L175" s="64">
        <v>0</v>
      </c>
      <c r="M175" s="181"/>
    </row>
    <row r="176" spans="1:13" ht="15" customHeight="1" x14ac:dyDescent="0.2">
      <c r="A176" s="236"/>
      <c r="B176" s="182" t="s">
        <v>246</v>
      </c>
      <c r="C176" s="69">
        <v>0</v>
      </c>
      <c r="D176" s="68">
        <v>0</v>
      </c>
      <c r="E176" s="68">
        <v>0</v>
      </c>
      <c r="F176" s="68">
        <v>0</v>
      </c>
      <c r="G176" s="67">
        <v>0</v>
      </c>
      <c r="H176" s="66">
        <v>0</v>
      </c>
      <c r="I176" s="65">
        <v>0</v>
      </c>
      <c r="J176" s="65">
        <v>0</v>
      </c>
      <c r="K176" s="65">
        <v>0</v>
      </c>
      <c r="L176" s="64">
        <v>1</v>
      </c>
      <c r="M176" s="181"/>
    </row>
    <row r="177" spans="1:13" x14ac:dyDescent="0.2">
      <c r="A177" s="236"/>
      <c r="B177" s="182" t="s">
        <v>258</v>
      </c>
      <c r="C177" s="69">
        <v>0</v>
      </c>
      <c r="D177" s="68">
        <v>0</v>
      </c>
      <c r="E177" s="68">
        <v>0</v>
      </c>
      <c r="F177" s="68">
        <v>0</v>
      </c>
      <c r="G177" s="67">
        <v>0</v>
      </c>
      <c r="H177" s="66">
        <v>0</v>
      </c>
      <c r="I177" s="65">
        <v>0</v>
      </c>
      <c r="J177" s="65">
        <v>0</v>
      </c>
      <c r="K177" s="65">
        <v>0</v>
      </c>
      <c r="L177" s="64">
        <v>0</v>
      </c>
      <c r="M177" s="181"/>
    </row>
    <row r="178" spans="1:13" x14ac:dyDescent="0.2">
      <c r="A178" s="236"/>
      <c r="B178" s="182" t="s">
        <v>259</v>
      </c>
      <c r="C178" s="69">
        <v>0</v>
      </c>
      <c r="D178" s="68">
        <v>0</v>
      </c>
      <c r="E178" s="68">
        <v>0</v>
      </c>
      <c r="F178" s="68">
        <v>0</v>
      </c>
      <c r="G178" s="67">
        <v>0</v>
      </c>
      <c r="H178" s="66">
        <v>0</v>
      </c>
      <c r="I178" s="65">
        <v>0</v>
      </c>
      <c r="J178" s="65">
        <v>0</v>
      </c>
      <c r="K178" s="65">
        <v>0</v>
      </c>
      <c r="L178" s="64">
        <v>0</v>
      </c>
      <c r="M178" s="181"/>
    </row>
    <row r="179" spans="1:13" x14ac:dyDescent="0.2">
      <c r="A179" s="236"/>
      <c r="B179" s="182" t="s">
        <v>14</v>
      </c>
      <c r="C179" s="69">
        <v>0</v>
      </c>
      <c r="D179" s="68">
        <v>0</v>
      </c>
      <c r="E179" s="68">
        <v>0</v>
      </c>
      <c r="F179" s="68">
        <v>0</v>
      </c>
      <c r="G179" s="67">
        <v>0</v>
      </c>
      <c r="H179" s="66">
        <v>0</v>
      </c>
      <c r="I179" s="65">
        <v>0.99916541456568042</v>
      </c>
      <c r="J179" s="65">
        <v>0</v>
      </c>
      <c r="K179" s="65">
        <v>0</v>
      </c>
      <c r="L179" s="64">
        <v>8.34585434319552E-4</v>
      </c>
      <c r="M179" s="181"/>
    </row>
    <row r="180" spans="1:13" x14ac:dyDescent="0.2">
      <c r="A180" s="236"/>
      <c r="B180" s="182" t="s">
        <v>276</v>
      </c>
      <c r="C180" s="69">
        <v>0</v>
      </c>
      <c r="D180" s="68">
        <v>0</v>
      </c>
      <c r="E180" s="68">
        <v>0</v>
      </c>
      <c r="F180" s="68">
        <v>0</v>
      </c>
      <c r="G180" s="67">
        <v>0</v>
      </c>
      <c r="H180" s="66">
        <v>0</v>
      </c>
      <c r="I180" s="65">
        <v>0</v>
      </c>
      <c r="J180" s="65">
        <v>0</v>
      </c>
      <c r="K180" s="65">
        <v>0</v>
      </c>
      <c r="L180" s="64">
        <v>1</v>
      </c>
      <c r="M180" s="181"/>
    </row>
    <row r="181" spans="1:13" x14ac:dyDescent="0.2">
      <c r="A181" s="236"/>
      <c r="B181" s="182" t="s">
        <v>280</v>
      </c>
      <c r="C181" s="69">
        <v>0</v>
      </c>
      <c r="D181" s="68">
        <v>0</v>
      </c>
      <c r="E181" s="68">
        <v>0</v>
      </c>
      <c r="F181" s="68">
        <v>0</v>
      </c>
      <c r="G181" s="67">
        <v>0</v>
      </c>
      <c r="H181" s="66">
        <v>0</v>
      </c>
      <c r="I181" s="65">
        <v>0</v>
      </c>
      <c r="J181" s="65">
        <v>0</v>
      </c>
      <c r="K181" s="65">
        <v>0</v>
      </c>
      <c r="L181" s="64">
        <v>1</v>
      </c>
      <c r="M181" s="181"/>
    </row>
    <row r="182" spans="1:13" x14ac:dyDescent="0.2">
      <c r="A182" s="236"/>
      <c r="B182" s="182" t="s">
        <v>295</v>
      </c>
      <c r="C182" s="69">
        <v>0</v>
      </c>
      <c r="D182" s="68">
        <v>0</v>
      </c>
      <c r="E182" s="68">
        <v>0</v>
      </c>
      <c r="F182" s="68">
        <v>0</v>
      </c>
      <c r="G182" s="67">
        <v>0</v>
      </c>
      <c r="H182" s="66">
        <v>0</v>
      </c>
      <c r="I182" s="65">
        <v>0</v>
      </c>
      <c r="J182" s="65">
        <v>0</v>
      </c>
      <c r="K182" s="65">
        <v>0</v>
      </c>
      <c r="L182" s="64">
        <v>1</v>
      </c>
      <c r="M182" s="181"/>
    </row>
    <row r="183" spans="1:13" x14ac:dyDescent="0.2">
      <c r="A183" s="236"/>
      <c r="B183" s="182" t="s">
        <v>298</v>
      </c>
      <c r="C183" s="69">
        <v>0</v>
      </c>
      <c r="D183" s="68">
        <v>0</v>
      </c>
      <c r="E183" s="68">
        <v>0</v>
      </c>
      <c r="F183" s="68">
        <v>0</v>
      </c>
      <c r="G183" s="67">
        <v>0</v>
      </c>
      <c r="H183" s="66">
        <v>0</v>
      </c>
      <c r="I183" s="65">
        <v>0</v>
      </c>
      <c r="J183" s="65">
        <v>0</v>
      </c>
      <c r="K183" s="65">
        <v>0</v>
      </c>
      <c r="L183" s="64">
        <v>1</v>
      </c>
      <c r="M183" s="181"/>
    </row>
    <row r="184" spans="1:13" ht="15" customHeight="1" x14ac:dyDescent="0.2">
      <c r="A184" s="236"/>
      <c r="B184" s="182" t="s">
        <v>301</v>
      </c>
      <c r="C184" s="69">
        <v>0</v>
      </c>
      <c r="D184" s="68">
        <v>0</v>
      </c>
      <c r="E184" s="68">
        <v>0</v>
      </c>
      <c r="F184" s="68">
        <v>0</v>
      </c>
      <c r="G184" s="67">
        <v>0</v>
      </c>
      <c r="H184" s="66">
        <v>0</v>
      </c>
      <c r="I184" s="65">
        <v>1</v>
      </c>
      <c r="J184" s="65">
        <v>0</v>
      </c>
      <c r="K184" s="65">
        <v>0</v>
      </c>
      <c r="L184" s="64">
        <v>0</v>
      </c>
      <c r="M184" s="181"/>
    </row>
    <row r="185" spans="1:13" x14ac:dyDescent="0.2">
      <c r="A185" s="236"/>
      <c r="B185" s="182" t="s">
        <v>132</v>
      </c>
      <c r="C185" s="69">
        <v>0</v>
      </c>
      <c r="D185" s="68">
        <v>0</v>
      </c>
      <c r="E185" s="68">
        <v>0</v>
      </c>
      <c r="F185" s="68">
        <v>0</v>
      </c>
      <c r="G185" s="67">
        <v>0</v>
      </c>
      <c r="H185" s="66">
        <v>0</v>
      </c>
      <c r="I185" s="65">
        <v>0</v>
      </c>
      <c r="J185" s="65">
        <v>0</v>
      </c>
      <c r="K185" s="65">
        <v>0</v>
      </c>
      <c r="L185" s="64">
        <v>0</v>
      </c>
      <c r="M185" s="181"/>
    </row>
    <row r="186" spans="1:13" x14ac:dyDescent="0.2">
      <c r="A186" s="236"/>
      <c r="B186" s="182" t="s">
        <v>126</v>
      </c>
      <c r="C186" s="69">
        <v>0</v>
      </c>
      <c r="D186" s="68">
        <v>0</v>
      </c>
      <c r="E186" s="68">
        <v>0</v>
      </c>
      <c r="F186" s="68">
        <v>0</v>
      </c>
      <c r="G186" s="67">
        <v>0</v>
      </c>
      <c r="H186" s="66">
        <v>0</v>
      </c>
      <c r="I186" s="65">
        <v>1</v>
      </c>
      <c r="J186" s="65">
        <v>0</v>
      </c>
      <c r="K186" s="65">
        <v>0</v>
      </c>
      <c r="L186" s="64">
        <v>0</v>
      </c>
      <c r="M186" s="181"/>
    </row>
    <row r="187" spans="1:13" x14ac:dyDescent="0.2">
      <c r="A187" s="236"/>
      <c r="B187" s="182" t="s">
        <v>329</v>
      </c>
      <c r="C187" s="69">
        <v>0</v>
      </c>
      <c r="D187" s="68">
        <v>0</v>
      </c>
      <c r="E187" s="68">
        <v>0</v>
      </c>
      <c r="F187" s="68">
        <v>0</v>
      </c>
      <c r="G187" s="67">
        <v>0</v>
      </c>
      <c r="H187" s="66">
        <v>0</v>
      </c>
      <c r="I187" s="65">
        <v>1</v>
      </c>
      <c r="J187" s="65">
        <v>0</v>
      </c>
      <c r="K187" s="65">
        <v>0</v>
      </c>
      <c r="L187" s="64">
        <v>0</v>
      </c>
      <c r="M187" s="181"/>
    </row>
    <row r="188" spans="1:13" x14ac:dyDescent="0.2">
      <c r="A188" s="236"/>
      <c r="B188" s="182" t="s">
        <v>332</v>
      </c>
      <c r="C188" s="69">
        <v>0</v>
      </c>
      <c r="D188" s="68">
        <v>0</v>
      </c>
      <c r="E188" s="68">
        <v>0</v>
      </c>
      <c r="F188" s="68">
        <v>0</v>
      </c>
      <c r="G188" s="67">
        <v>0</v>
      </c>
      <c r="H188" s="66">
        <v>0</v>
      </c>
      <c r="I188" s="65">
        <v>0</v>
      </c>
      <c r="J188" s="65">
        <v>0</v>
      </c>
      <c r="K188" s="65">
        <v>0</v>
      </c>
      <c r="L188" s="64">
        <v>1</v>
      </c>
      <c r="M188" s="181"/>
    </row>
    <row r="189" spans="1:13" x14ac:dyDescent="0.2">
      <c r="A189" s="236"/>
      <c r="B189" s="182" t="s">
        <v>335</v>
      </c>
      <c r="C189" s="69">
        <v>0</v>
      </c>
      <c r="D189" s="68">
        <v>0</v>
      </c>
      <c r="E189" s="68">
        <v>0</v>
      </c>
      <c r="F189" s="68">
        <v>0</v>
      </c>
      <c r="G189" s="67">
        <v>0</v>
      </c>
      <c r="H189" s="66">
        <v>0</v>
      </c>
      <c r="I189" s="65">
        <v>0</v>
      </c>
      <c r="J189" s="65">
        <v>0</v>
      </c>
      <c r="K189" s="65">
        <v>0</v>
      </c>
      <c r="L189" s="64">
        <v>1</v>
      </c>
      <c r="M189" s="181"/>
    </row>
    <row r="190" spans="1:13" x14ac:dyDescent="0.2">
      <c r="A190" s="236"/>
      <c r="B190" s="182" t="s">
        <v>214</v>
      </c>
      <c r="C190" s="69">
        <v>0</v>
      </c>
      <c r="D190" s="68">
        <v>0</v>
      </c>
      <c r="E190" s="68">
        <v>0</v>
      </c>
      <c r="F190" s="68">
        <v>0</v>
      </c>
      <c r="G190" s="67">
        <v>0</v>
      </c>
      <c r="H190" s="66">
        <v>0</v>
      </c>
      <c r="I190" s="65">
        <v>0</v>
      </c>
      <c r="J190" s="65">
        <v>0</v>
      </c>
      <c r="K190" s="65">
        <v>0</v>
      </c>
      <c r="L190" s="64">
        <v>1</v>
      </c>
      <c r="M190" s="181"/>
    </row>
    <row r="191" spans="1:13" x14ac:dyDescent="0.2">
      <c r="A191" s="236"/>
      <c r="B191" s="182" t="s">
        <v>348</v>
      </c>
      <c r="C191" s="69">
        <v>0</v>
      </c>
      <c r="D191" s="68">
        <v>0</v>
      </c>
      <c r="E191" s="68">
        <v>0</v>
      </c>
      <c r="F191" s="68">
        <v>0</v>
      </c>
      <c r="G191" s="67">
        <v>0</v>
      </c>
      <c r="H191" s="66">
        <v>0</v>
      </c>
      <c r="I191" s="65">
        <v>0</v>
      </c>
      <c r="J191" s="65">
        <v>0</v>
      </c>
      <c r="K191" s="65">
        <v>0</v>
      </c>
      <c r="L191" s="64">
        <v>1</v>
      </c>
      <c r="M191" s="181"/>
    </row>
    <row r="192" spans="1:13" x14ac:dyDescent="0.2">
      <c r="A192" s="236"/>
      <c r="B192" s="182" t="s">
        <v>20</v>
      </c>
      <c r="C192" s="69">
        <v>0</v>
      </c>
      <c r="D192" s="68">
        <v>0</v>
      </c>
      <c r="E192" s="68">
        <v>0</v>
      </c>
      <c r="F192" s="68">
        <v>0</v>
      </c>
      <c r="G192" s="67">
        <v>0</v>
      </c>
      <c r="H192" s="66">
        <v>0</v>
      </c>
      <c r="I192" s="65">
        <v>0</v>
      </c>
      <c r="J192" s="65">
        <v>0</v>
      </c>
      <c r="K192" s="65">
        <v>0</v>
      </c>
      <c r="L192" s="64">
        <v>0</v>
      </c>
      <c r="M192" s="181"/>
    </row>
    <row r="193" spans="1:13" x14ac:dyDescent="0.2">
      <c r="A193" s="236"/>
      <c r="B193" s="182" t="s">
        <v>228</v>
      </c>
      <c r="C193" s="69">
        <v>0</v>
      </c>
      <c r="D193" s="68">
        <v>0</v>
      </c>
      <c r="E193" s="68">
        <v>0</v>
      </c>
      <c r="F193" s="68">
        <v>0</v>
      </c>
      <c r="G193" s="67">
        <v>0</v>
      </c>
      <c r="H193" s="66">
        <v>0</v>
      </c>
      <c r="I193" s="65">
        <v>0</v>
      </c>
      <c r="J193" s="65">
        <v>0</v>
      </c>
      <c r="K193" s="65">
        <v>0</v>
      </c>
      <c r="L193" s="64">
        <v>0</v>
      </c>
      <c r="M193" s="181"/>
    </row>
    <row r="194" spans="1:13" x14ac:dyDescent="0.2">
      <c r="A194" s="236"/>
      <c r="B194" s="182" t="s">
        <v>19</v>
      </c>
      <c r="C194" s="69">
        <v>0</v>
      </c>
      <c r="D194" s="68">
        <v>0</v>
      </c>
      <c r="E194" s="68">
        <v>0</v>
      </c>
      <c r="F194" s="68">
        <v>0</v>
      </c>
      <c r="G194" s="67">
        <v>0</v>
      </c>
      <c r="H194" s="66">
        <v>0</v>
      </c>
      <c r="I194" s="65">
        <v>0</v>
      </c>
      <c r="J194" s="65">
        <v>0</v>
      </c>
      <c r="K194" s="65">
        <v>0</v>
      </c>
      <c r="L194" s="64">
        <v>0</v>
      </c>
      <c r="M194" s="181"/>
    </row>
    <row r="195" spans="1:13" x14ac:dyDescent="0.2">
      <c r="A195" s="236"/>
      <c r="B195" s="182" t="s">
        <v>191</v>
      </c>
      <c r="C195" s="69">
        <v>0</v>
      </c>
      <c r="D195" s="68">
        <v>0</v>
      </c>
      <c r="E195" s="68">
        <v>0</v>
      </c>
      <c r="F195" s="68">
        <v>0</v>
      </c>
      <c r="G195" s="67">
        <v>0</v>
      </c>
      <c r="H195" s="66">
        <v>0</v>
      </c>
      <c r="I195" s="65">
        <v>0.80282489064460116</v>
      </c>
      <c r="J195" s="65">
        <v>0</v>
      </c>
      <c r="K195" s="65">
        <v>0.19717510935539881</v>
      </c>
      <c r="L195" s="64">
        <v>0</v>
      </c>
      <c r="M195" s="181"/>
    </row>
    <row r="196" spans="1:13" x14ac:dyDescent="0.2">
      <c r="A196" s="236"/>
      <c r="B196" s="182" t="s">
        <v>289</v>
      </c>
      <c r="C196" s="69">
        <v>0</v>
      </c>
      <c r="D196" s="68">
        <v>0</v>
      </c>
      <c r="E196" s="68">
        <v>0</v>
      </c>
      <c r="F196" s="68">
        <v>0</v>
      </c>
      <c r="G196" s="67">
        <v>0</v>
      </c>
      <c r="H196" s="66">
        <v>0</v>
      </c>
      <c r="I196" s="65">
        <v>0</v>
      </c>
      <c r="J196" s="65">
        <v>0</v>
      </c>
      <c r="K196" s="65">
        <v>0.73264780355167769</v>
      </c>
      <c r="L196" s="64">
        <v>0.26735219644832237</v>
      </c>
      <c r="M196" s="181"/>
    </row>
    <row r="197" spans="1:13" x14ac:dyDescent="0.2">
      <c r="A197" s="236"/>
      <c r="B197" s="182" t="s">
        <v>321</v>
      </c>
      <c r="C197" s="69">
        <v>0</v>
      </c>
      <c r="D197" s="68">
        <v>0</v>
      </c>
      <c r="E197" s="68">
        <v>0</v>
      </c>
      <c r="F197" s="68">
        <v>0</v>
      </c>
      <c r="G197" s="67">
        <v>0</v>
      </c>
      <c r="H197" s="66">
        <v>0</v>
      </c>
      <c r="I197" s="65">
        <v>0</v>
      </c>
      <c r="J197" s="65">
        <v>0</v>
      </c>
      <c r="K197" s="65">
        <v>0.91945331407973019</v>
      </c>
      <c r="L197" s="64">
        <v>8.0546685920269784E-2</v>
      </c>
      <c r="M197" s="181"/>
    </row>
    <row r="198" spans="1:13" ht="15" customHeight="1" x14ac:dyDescent="0.2">
      <c r="A198" s="236"/>
      <c r="B198" s="182" t="s">
        <v>167</v>
      </c>
      <c r="C198" s="69">
        <v>0</v>
      </c>
      <c r="D198" s="68">
        <v>0</v>
      </c>
      <c r="E198" s="68">
        <v>0</v>
      </c>
      <c r="F198" s="68">
        <v>0</v>
      </c>
      <c r="G198" s="67">
        <v>0</v>
      </c>
      <c r="H198" s="66">
        <v>0</v>
      </c>
      <c r="I198" s="65">
        <v>0</v>
      </c>
      <c r="J198" s="65">
        <v>0</v>
      </c>
      <c r="K198" s="65">
        <v>0.99999982948989619</v>
      </c>
      <c r="L198" s="64">
        <v>1.7051010370058329E-7</v>
      </c>
      <c r="M198" s="181"/>
    </row>
    <row r="199" spans="1:13" x14ac:dyDescent="0.2">
      <c r="A199" s="236"/>
      <c r="B199" s="182" t="s">
        <v>168</v>
      </c>
      <c r="C199" s="69">
        <v>0</v>
      </c>
      <c r="D199" s="68">
        <v>0</v>
      </c>
      <c r="E199" s="68">
        <v>0</v>
      </c>
      <c r="F199" s="68">
        <v>0</v>
      </c>
      <c r="G199" s="67">
        <v>0</v>
      </c>
      <c r="H199" s="66">
        <v>0</v>
      </c>
      <c r="I199" s="65">
        <v>0</v>
      </c>
      <c r="J199" s="65">
        <v>0</v>
      </c>
      <c r="K199" s="65">
        <v>1</v>
      </c>
      <c r="L199" s="64">
        <v>0</v>
      </c>
      <c r="M199" s="181"/>
    </row>
    <row r="200" spans="1:13" x14ac:dyDescent="0.2">
      <c r="A200" s="236"/>
      <c r="B200" s="182" t="s">
        <v>169</v>
      </c>
      <c r="C200" s="69">
        <v>0</v>
      </c>
      <c r="D200" s="68">
        <v>0</v>
      </c>
      <c r="E200" s="68">
        <v>0</v>
      </c>
      <c r="F200" s="68">
        <v>0</v>
      </c>
      <c r="G200" s="67">
        <v>0</v>
      </c>
      <c r="H200" s="66">
        <v>0</v>
      </c>
      <c r="I200" s="65">
        <v>0</v>
      </c>
      <c r="J200" s="65">
        <v>0</v>
      </c>
      <c r="K200" s="65">
        <v>1</v>
      </c>
      <c r="L200" s="64">
        <v>0</v>
      </c>
      <c r="M200" s="181"/>
    </row>
    <row r="201" spans="1:13" x14ac:dyDescent="0.2">
      <c r="A201" s="236"/>
      <c r="B201" s="182" t="s">
        <v>163</v>
      </c>
      <c r="C201" s="69">
        <v>0</v>
      </c>
      <c r="D201" s="68">
        <v>0</v>
      </c>
      <c r="E201" s="68">
        <v>0</v>
      </c>
      <c r="F201" s="68">
        <v>0</v>
      </c>
      <c r="G201" s="67">
        <v>0</v>
      </c>
      <c r="H201" s="66">
        <v>0</v>
      </c>
      <c r="I201" s="65">
        <v>0</v>
      </c>
      <c r="J201" s="65">
        <v>0</v>
      </c>
      <c r="K201" s="65">
        <v>1</v>
      </c>
      <c r="L201" s="64">
        <v>0</v>
      </c>
      <c r="M201" s="181"/>
    </row>
    <row r="202" spans="1:13" x14ac:dyDescent="0.2">
      <c r="A202" s="236"/>
      <c r="B202" s="182" t="s">
        <v>173</v>
      </c>
      <c r="C202" s="69">
        <v>0</v>
      </c>
      <c r="D202" s="68">
        <v>0</v>
      </c>
      <c r="E202" s="68">
        <v>0</v>
      </c>
      <c r="F202" s="68">
        <v>0</v>
      </c>
      <c r="G202" s="67">
        <v>0</v>
      </c>
      <c r="H202" s="66">
        <v>0</v>
      </c>
      <c r="I202" s="65">
        <v>0</v>
      </c>
      <c r="J202" s="65">
        <v>0</v>
      </c>
      <c r="K202" s="65">
        <v>1</v>
      </c>
      <c r="L202" s="64">
        <v>0</v>
      </c>
      <c r="M202" s="181"/>
    </row>
    <row r="203" spans="1:13" x14ac:dyDescent="0.2">
      <c r="A203" s="236"/>
      <c r="B203" s="182" t="s">
        <v>161</v>
      </c>
      <c r="C203" s="69">
        <v>0</v>
      </c>
      <c r="D203" s="68">
        <v>0</v>
      </c>
      <c r="E203" s="68">
        <v>0</v>
      </c>
      <c r="F203" s="68">
        <v>0</v>
      </c>
      <c r="G203" s="67">
        <v>0</v>
      </c>
      <c r="H203" s="66">
        <v>0</v>
      </c>
      <c r="I203" s="65">
        <v>0</v>
      </c>
      <c r="J203" s="65">
        <v>0</v>
      </c>
      <c r="K203" s="65">
        <v>1</v>
      </c>
      <c r="L203" s="64">
        <v>0</v>
      </c>
      <c r="M203" s="181"/>
    </row>
    <row r="204" spans="1:13" x14ac:dyDescent="0.2">
      <c r="A204" s="236"/>
      <c r="B204" s="182" t="s">
        <v>160</v>
      </c>
      <c r="C204" s="69">
        <v>0</v>
      </c>
      <c r="D204" s="68">
        <v>0</v>
      </c>
      <c r="E204" s="68">
        <v>0</v>
      </c>
      <c r="F204" s="68">
        <v>0</v>
      </c>
      <c r="G204" s="67">
        <v>0</v>
      </c>
      <c r="H204" s="66">
        <v>0</v>
      </c>
      <c r="I204" s="65">
        <v>0</v>
      </c>
      <c r="J204" s="65">
        <v>0</v>
      </c>
      <c r="K204" s="65">
        <v>1</v>
      </c>
      <c r="L204" s="64">
        <v>0</v>
      </c>
      <c r="M204" s="181"/>
    </row>
    <row r="205" spans="1:13" x14ac:dyDescent="0.2">
      <c r="A205" s="236"/>
      <c r="B205" s="182" t="s">
        <v>159</v>
      </c>
      <c r="C205" s="69">
        <v>0</v>
      </c>
      <c r="D205" s="68">
        <v>0</v>
      </c>
      <c r="E205" s="68">
        <v>0</v>
      </c>
      <c r="F205" s="68">
        <v>0</v>
      </c>
      <c r="G205" s="67">
        <v>0</v>
      </c>
      <c r="H205" s="66">
        <v>0</v>
      </c>
      <c r="I205" s="65">
        <v>0</v>
      </c>
      <c r="J205" s="65">
        <v>0</v>
      </c>
      <c r="K205" s="65">
        <v>1</v>
      </c>
      <c r="L205" s="64">
        <v>0</v>
      </c>
      <c r="M205" s="181"/>
    </row>
    <row r="206" spans="1:13" x14ac:dyDescent="0.2">
      <c r="A206" s="236"/>
      <c r="B206" s="182" t="s">
        <v>158</v>
      </c>
      <c r="C206" s="69">
        <v>0</v>
      </c>
      <c r="D206" s="68">
        <v>0</v>
      </c>
      <c r="E206" s="68">
        <v>0</v>
      </c>
      <c r="F206" s="68">
        <v>0</v>
      </c>
      <c r="G206" s="67">
        <v>0</v>
      </c>
      <c r="H206" s="66">
        <v>0</v>
      </c>
      <c r="I206" s="65">
        <v>0</v>
      </c>
      <c r="J206" s="65">
        <v>0</v>
      </c>
      <c r="K206" s="65">
        <v>1</v>
      </c>
      <c r="L206" s="64">
        <v>0</v>
      </c>
      <c r="M206" s="181"/>
    </row>
    <row r="207" spans="1:13" x14ac:dyDescent="0.2">
      <c r="A207" s="236"/>
      <c r="B207" s="182" t="s">
        <v>157</v>
      </c>
      <c r="C207" s="69">
        <v>0</v>
      </c>
      <c r="D207" s="68">
        <v>0</v>
      </c>
      <c r="E207" s="68">
        <v>0</v>
      </c>
      <c r="F207" s="68">
        <v>0</v>
      </c>
      <c r="G207" s="67">
        <v>0</v>
      </c>
      <c r="H207" s="66">
        <v>0</v>
      </c>
      <c r="I207" s="65">
        <v>0</v>
      </c>
      <c r="J207" s="65">
        <v>0</v>
      </c>
      <c r="K207" s="65">
        <v>1</v>
      </c>
      <c r="L207" s="64">
        <v>0</v>
      </c>
      <c r="M207" s="181"/>
    </row>
    <row r="208" spans="1:13" ht="15" customHeight="1" x14ac:dyDescent="0.2">
      <c r="A208" s="236"/>
      <c r="B208" s="70" t="s">
        <v>156</v>
      </c>
      <c r="C208" s="69">
        <v>0</v>
      </c>
      <c r="D208" s="68">
        <v>0</v>
      </c>
      <c r="E208" s="68">
        <v>0</v>
      </c>
      <c r="F208" s="68">
        <v>0</v>
      </c>
      <c r="G208" s="67">
        <v>0</v>
      </c>
      <c r="H208" s="66">
        <v>0</v>
      </c>
      <c r="I208" s="65">
        <v>0</v>
      </c>
      <c r="J208" s="65">
        <v>0</v>
      </c>
      <c r="K208" s="65">
        <v>1</v>
      </c>
      <c r="L208" s="64">
        <v>0</v>
      </c>
      <c r="M208" s="181"/>
    </row>
    <row r="209" spans="1:13" x14ac:dyDescent="0.2">
      <c r="A209" s="236"/>
      <c r="B209" s="70" t="s">
        <v>155</v>
      </c>
      <c r="C209" s="69">
        <v>0</v>
      </c>
      <c r="D209" s="68">
        <v>0</v>
      </c>
      <c r="E209" s="68">
        <v>0</v>
      </c>
      <c r="F209" s="68">
        <v>0</v>
      </c>
      <c r="G209" s="67">
        <v>0</v>
      </c>
      <c r="H209" s="66">
        <v>0</v>
      </c>
      <c r="I209" s="65">
        <v>0</v>
      </c>
      <c r="J209" s="65">
        <v>0</v>
      </c>
      <c r="K209" s="65">
        <v>1</v>
      </c>
      <c r="L209" s="64">
        <v>0</v>
      </c>
      <c r="M209" s="181"/>
    </row>
    <row r="210" spans="1:13" x14ac:dyDescent="0.2">
      <c r="A210" s="236"/>
      <c r="B210" s="70" t="s">
        <v>175</v>
      </c>
      <c r="C210" s="69">
        <v>0</v>
      </c>
      <c r="D210" s="68">
        <v>0</v>
      </c>
      <c r="E210" s="68">
        <v>0</v>
      </c>
      <c r="F210" s="68">
        <v>0</v>
      </c>
      <c r="G210" s="67">
        <v>0</v>
      </c>
      <c r="H210" s="66">
        <v>0</v>
      </c>
      <c r="I210" s="65">
        <v>0</v>
      </c>
      <c r="J210" s="65">
        <v>0</v>
      </c>
      <c r="K210" s="65">
        <v>1</v>
      </c>
      <c r="L210" s="64">
        <v>0</v>
      </c>
      <c r="M210" s="181"/>
    </row>
    <row r="211" spans="1:13" x14ac:dyDescent="0.2">
      <c r="A211" s="236"/>
      <c r="B211" s="70" t="s">
        <v>154</v>
      </c>
      <c r="C211" s="69">
        <v>0</v>
      </c>
      <c r="D211" s="68">
        <v>0</v>
      </c>
      <c r="E211" s="68">
        <v>0</v>
      </c>
      <c r="F211" s="68">
        <v>0</v>
      </c>
      <c r="G211" s="67">
        <v>0</v>
      </c>
      <c r="H211" s="66">
        <v>0</v>
      </c>
      <c r="I211" s="65">
        <v>0</v>
      </c>
      <c r="J211" s="65">
        <v>0</v>
      </c>
      <c r="K211" s="65">
        <v>1</v>
      </c>
      <c r="L211" s="64">
        <v>0</v>
      </c>
      <c r="M211" s="181"/>
    </row>
    <row r="212" spans="1:13" x14ac:dyDescent="0.2">
      <c r="A212" s="236"/>
      <c r="B212" s="70" t="s">
        <v>153</v>
      </c>
      <c r="C212" s="69">
        <v>0</v>
      </c>
      <c r="D212" s="68">
        <v>0</v>
      </c>
      <c r="E212" s="68">
        <v>0</v>
      </c>
      <c r="F212" s="68">
        <v>0</v>
      </c>
      <c r="G212" s="67">
        <v>0</v>
      </c>
      <c r="H212" s="66">
        <v>0</v>
      </c>
      <c r="I212" s="65">
        <v>0</v>
      </c>
      <c r="J212" s="65">
        <v>0</v>
      </c>
      <c r="K212" s="65">
        <v>1</v>
      </c>
      <c r="L212" s="64">
        <v>0</v>
      </c>
      <c r="M212" s="181"/>
    </row>
    <row r="213" spans="1:13" x14ac:dyDescent="0.2">
      <c r="A213" s="236"/>
      <c r="B213" s="70" t="s">
        <v>256</v>
      </c>
      <c r="C213" s="69">
        <v>0</v>
      </c>
      <c r="D213" s="68">
        <v>0</v>
      </c>
      <c r="E213" s="68">
        <v>0</v>
      </c>
      <c r="F213" s="68">
        <v>0</v>
      </c>
      <c r="G213" s="67">
        <v>0</v>
      </c>
      <c r="H213" s="66">
        <v>0</v>
      </c>
      <c r="I213" s="65">
        <v>0</v>
      </c>
      <c r="J213" s="65">
        <v>0</v>
      </c>
      <c r="K213" s="65">
        <v>1</v>
      </c>
      <c r="L213" s="64">
        <v>0</v>
      </c>
      <c r="M213" s="181"/>
    </row>
    <row r="214" spans="1:13" x14ac:dyDescent="0.2">
      <c r="A214" s="236"/>
      <c r="B214" s="70" t="s">
        <v>257</v>
      </c>
      <c r="C214" s="69">
        <v>0</v>
      </c>
      <c r="D214" s="68">
        <v>0</v>
      </c>
      <c r="E214" s="68">
        <v>0</v>
      </c>
      <c r="F214" s="68">
        <v>0</v>
      </c>
      <c r="G214" s="67">
        <v>0</v>
      </c>
      <c r="H214" s="66">
        <v>0</v>
      </c>
      <c r="I214" s="65">
        <v>0</v>
      </c>
      <c r="J214" s="65">
        <v>0</v>
      </c>
      <c r="K214" s="65">
        <v>1</v>
      </c>
      <c r="L214" s="64">
        <v>0</v>
      </c>
      <c r="M214" s="181"/>
    </row>
    <row r="215" spans="1:13" x14ac:dyDescent="0.2">
      <c r="A215" s="236"/>
      <c r="B215" s="70" t="s">
        <v>152</v>
      </c>
      <c r="C215" s="69">
        <v>0</v>
      </c>
      <c r="D215" s="68">
        <v>0</v>
      </c>
      <c r="E215" s="68">
        <v>0</v>
      </c>
      <c r="F215" s="68">
        <v>0</v>
      </c>
      <c r="G215" s="67">
        <v>0</v>
      </c>
      <c r="H215" s="66">
        <v>0</v>
      </c>
      <c r="I215" s="65">
        <v>0</v>
      </c>
      <c r="J215" s="65">
        <v>0</v>
      </c>
      <c r="K215" s="65">
        <v>1</v>
      </c>
      <c r="L215" s="64">
        <v>0</v>
      </c>
      <c r="M215" s="181"/>
    </row>
    <row r="216" spans="1:13" x14ac:dyDescent="0.2">
      <c r="A216" s="236"/>
      <c r="B216" s="70" t="s">
        <v>151</v>
      </c>
      <c r="C216" s="69">
        <v>0</v>
      </c>
      <c r="D216" s="68">
        <v>0</v>
      </c>
      <c r="E216" s="68">
        <v>0</v>
      </c>
      <c r="F216" s="68">
        <v>0</v>
      </c>
      <c r="G216" s="67">
        <v>0</v>
      </c>
      <c r="H216" s="66">
        <v>0</v>
      </c>
      <c r="I216" s="65">
        <v>0</v>
      </c>
      <c r="J216" s="65">
        <v>0</v>
      </c>
      <c r="K216" s="65">
        <v>1</v>
      </c>
      <c r="L216" s="64">
        <v>0</v>
      </c>
      <c r="M216" s="181"/>
    </row>
    <row r="217" spans="1:13" x14ac:dyDescent="0.2">
      <c r="A217" s="236"/>
      <c r="B217" s="70" t="s">
        <v>150</v>
      </c>
      <c r="C217" s="69">
        <v>0</v>
      </c>
      <c r="D217" s="68">
        <v>0</v>
      </c>
      <c r="E217" s="68">
        <v>0</v>
      </c>
      <c r="F217" s="68">
        <v>0</v>
      </c>
      <c r="G217" s="67">
        <v>0</v>
      </c>
      <c r="H217" s="66">
        <v>0</v>
      </c>
      <c r="I217" s="65">
        <v>0</v>
      </c>
      <c r="J217" s="65">
        <v>0</v>
      </c>
      <c r="K217" s="65">
        <v>1</v>
      </c>
      <c r="L217" s="64">
        <v>0</v>
      </c>
      <c r="M217" s="181"/>
    </row>
    <row r="218" spans="1:13" x14ac:dyDescent="0.2">
      <c r="A218" s="236"/>
      <c r="B218" s="70" t="s">
        <v>149</v>
      </c>
      <c r="C218" s="69">
        <v>0</v>
      </c>
      <c r="D218" s="68">
        <v>0</v>
      </c>
      <c r="E218" s="68">
        <v>0</v>
      </c>
      <c r="F218" s="68">
        <v>0</v>
      </c>
      <c r="G218" s="67">
        <v>0</v>
      </c>
      <c r="H218" s="66">
        <v>0</v>
      </c>
      <c r="I218" s="65">
        <v>0</v>
      </c>
      <c r="J218" s="65">
        <v>0</v>
      </c>
      <c r="K218" s="65">
        <v>1</v>
      </c>
      <c r="L218" s="64">
        <v>0</v>
      </c>
      <c r="M218" s="181"/>
    </row>
    <row r="219" spans="1:13" x14ac:dyDescent="0.2">
      <c r="A219" s="236"/>
      <c r="B219" s="70" t="s">
        <v>148</v>
      </c>
      <c r="C219" s="69">
        <v>0</v>
      </c>
      <c r="D219" s="68">
        <v>0</v>
      </c>
      <c r="E219" s="68">
        <v>0</v>
      </c>
      <c r="F219" s="68">
        <v>0</v>
      </c>
      <c r="G219" s="67">
        <v>0</v>
      </c>
      <c r="H219" s="66">
        <v>0</v>
      </c>
      <c r="I219" s="65">
        <v>0</v>
      </c>
      <c r="J219" s="65">
        <v>0</v>
      </c>
      <c r="K219" s="65">
        <v>1</v>
      </c>
      <c r="L219" s="64">
        <v>0</v>
      </c>
      <c r="M219" s="181"/>
    </row>
    <row r="220" spans="1:13" x14ac:dyDescent="0.2">
      <c r="A220" s="236"/>
      <c r="B220" s="70" t="s">
        <v>260</v>
      </c>
      <c r="C220" s="69">
        <v>0</v>
      </c>
      <c r="D220" s="68">
        <v>0</v>
      </c>
      <c r="E220" s="68">
        <v>0</v>
      </c>
      <c r="F220" s="68">
        <v>0</v>
      </c>
      <c r="G220" s="67">
        <v>0</v>
      </c>
      <c r="H220" s="66">
        <v>0</v>
      </c>
      <c r="I220" s="65">
        <v>0</v>
      </c>
      <c r="J220" s="65">
        <v>0</v>
      </c>
      <c r="K220" s="65">
        <v>1</v>
      </c>
      <c r="L220" s="64">
        <v>0</v>
      </c>
      <c r="M220" s="181"/>
    </row>
    <row r="221" spans="1:13" x14ac:dyDescent="0.2">
      <c r="A221" s="236"/>
      <c r="B221" s="70" t="s">
        <v>261</v>
      </c>
      <c r="C221" s="69">
        <v>0</v>
      </c>
      <c r="D221" s="68">
        <v>0</v>
      </c>
      <c r="E221" s="68">
        <v>0</v>
      </c>
      <c r="F221" s="68">
        <v>0</v>
      </c>
      <c r="G221" s="67">
        <v>0</v>
      </c>
      <c r="H221" s="66">
        <v>0</v>
      </c>
      <c r="I221" s="65">
        <v>0</v>
      </c>
      <c r="J221" s="65">
        <v>0</v>
      </c>
      <c r="K221" s="65">
        <v>1</v>
      </c>
      <c r="L221" s="64">
        <v>0</v>
      </c>
      <c r="M221" s="181"/>
    </row>
    <row r="222" spans="1:13" x14ac:dyDescent="0.2">
      <c r="A222" s="236"/>
      <c r="B222" s="70" t="s">
        <v>262</v>
      </c>
      <c r="C222" s="69">
        <v>0</v>
      </c>
      <c r="D222" s="68">
        <v>0</v>
      </c>
      <c r="E222" s="68">
        <v>0</v>
      </c>
      <c r="F222" s="68">
        <v>0</v>
      </c>
      <c r="G222" s="67">
        <v>0</v>
      </c>
      <c r="H222" s="66">
        <v>0</v>
      </c>
      <c r="I222" s="65">
        <v>0</v>
      </c>
      <c r="J222" s="65">
        <v>0</v>
      </c>
      <c r="K222" s="65">
        <v>1</v>
      </c>
      <c r="L222" s="64">
        <v>0</v>
      </c>
      <c r="M222" s="181"/>
    </row>
    <row r="223" spans="1:13" x14ac:dyDescent="0.2">
      <c r="A223" s="236"/>
      <c r="B223" s="70" t="s">
        <v>183</v>
      </c>
      <c r="C223" s="69">
        <v>0</v>
      </c>
      <c r="D223" s="68">
        <v>0</v>
      </c>
      <c r="E223" s="68">
        <v>0</v>
      </c>
      <c r="F223" s="68">
        <v>0</v>
      </c>
      <c r="G223" s="67">
        <v>0</v>
      </c>
      <c r="H223" s="66">
        <v>0</v>
      </c>
      <c r="I223" s="65">
        <v>0</v>
      </c>
      <c r="J223" s="65">
        <v>0</v>
      </c>
      <c r="K223" s="65">
        <v>1</v>
      </c>
      <c r="L223" s="64">
        <v>0</v>
      </c>
      <c r="M223" s="181"/>
    </row>
    <row r="224" spans="1:13" x14ac:dyDescent="0.2">
      <c r="A224" s="236"/>
      <c r="B224" s="70" t="s">
        <v>184</v>
      </c>
      <c r="C224" s="69">
        <v>0</v>
      </c>
      <c r="D224" s="68">
        <v>0</v>
      </c>
      <c r="E224" s="68">
        <v>0</v>
      </c>
      <c r="F224" s="68">
        <v>0</v>
      </c>
      <c r="G224" s="67">
        <v>0</v>
      </c>
      <c r="H224" s="66">
        <v>0</v>
      </c>
      <c r="I224" s="65">
        <v>0</v>
      </c>
      <c r="J224" s="65">
        <v>0</v>
      </c>
      <c r="K224" s="65">
        <v>1</v>
      </c>
      <c r="L224" s="64">
        <v>0</v>
      </c>
      <c r="M224" s="181"/>
    </row>
    <row r="225" spans="1:13" x14ac:dyDescent="0.2">
      <c r="A225" s="236"/>
      <c r="B225" s="70" t="s">
        <v>185</v>
      </c>
      <c r="C225" s="69">
        <v>0</v>
      </c>
      <c r="D225" s="68">
        <v>0</v>
      </c>
      <c r="E225" s="68">
        <v>0</v>
      </c>
      <c r="F225" s="68">
        <v>0</v>
      </c>
      <c r="G225" s="67">
        <v>0</v>
      </c>
      <c r="H225" s="66">
        <v>0</v>
      </c>
      <c r="I225" s="65">
        <v>0</v>
      </c>
      <c r="J225" s="65">
        <v>0</v>
      </c>
      <c r="K225" s="65">
        <v>1</v>
      </c>
      <c r="L225" s="64">
        <v>0</v>
      </c>
      <c r="M225" s="181"/>
    </row>
    <row r="226" spans="1:13" x14ac:dyDescent="0.2">
      <c r="A226" s="236"/>
      <c r="B226" s="70" t="s">
        <v>186</v>
      </c>
      <c r="C226" s="69">
        <v>0</v>
      </c>
      <c r="D226" s="68">
        <v>0</v>
      </c>
      <c r="E226" s="68">
        <v>0</v>
      </c>
      <c r="F226" s="68">
        <v>0</v>
      </c>
      <c r="G226" s="67">
        <v>0</v>
      </c>
      <c r="H226" s="66">
        <v>0</v>
      </c>
      <c r="I226" s="65">
        <v>0</v>
      </c>
      <c r="J226" s="65">
        <v>0</v>
      </c>
      <c r="K226" s="65">
        <v>1</v>
      </c>
      <c r="L226" s="64">
        <v>0</v>
      </c>
      <c r="M226" s="181"/>
    </row>
    <row r="227" spans="1:13" x14ac:dyDescent="0.2">
      <c r="A227" s="236"/>
      <c r="B227" s="70" t="s">
        <v>187</v>
      </c>
      <c r="C227" s="69">
        <v>0</v>
      </c>
      <c r="D227" s="68">
        <v>0</v>
      </c>
      <c r="E227" s="68">
        <v>0</v>
      </c>
      <c r="F227" s="68">
        <v>0</v>
      </c>
      <c r="G227" s="67">
        <v>0</v>
      </c>
      <c r="H227" s="66">
        <v>0</v>
      </c>
      <c r="I227" s="65">
        <v>0</v>
      </c>
      <c r="J227" s="65">
        <v>0</v>
      </c>
      <c r="K227" s="65">
        <v>1</v>
      </c>
      <c r="L227" s="64">
        <v>0</v>
      </c>
      <c r="M227" s="181"/>
    </row>
    <row r="228" spans="1:13" x14ac:dyDescent="0.2">
      <c r="A228" s="236"/>
      <c r="B228" s="70" t="s">
        <v>188</v>
      </c>
      <c r="C228" s="69">
        <v>0</v>
      </c>
      <c r="D228" s="68">
        <v>0</v>
      </c>
      <c r="E228" s="68">
        <v>0</v>
      </c>
      <c r="F228" s="68">
        <v>0</v>
      </c>
      <c r="G228" s="67">
        <v>0</v>
      </c>
      <c r="H228" s="66">
        <v>0</v>
      </c>
      <c r="I228" s="65">
        <v>0</v>
      </c>
      <c r="J228" s="65">
        <v>0</v>
      </c>
      <c r="K228" s="65">
        <v>1</v>
      </c>
      <c r="L228" s="64">
        <v>0</v>
      </c>
      <c r="M228" s="181"/>
    </row>
    <row r="229" spans="1:13" x14ac:dyDescent="0.2">
      <c r="A229" s="236"/>
      <c r="B229" s="70" t="s">
        <v>189</v>
      </c>
      <c r="C229" s="69">
        <v>0</v>
      </c>
      <c r="D229" s="68">
        <v>0</v>
      </c>
      <c r="E229" s="68">
        <v>0</v>
      </c>
      <c r="F229" s="68">
        <v>0</v>
      </c>
      <c r="G229" s="67">
        <v>0</v>
      </c>
      <c r="H229" s="66">
        <v>0</v>
      </c>
      <c r="I229" s="65">
        <v>0</v>
      </c>
      <c r="J229" s="65">
        <v>0</v>
      </c>
      <c r="K229" s="65">
        <v>1</v>
      </c>
      <c r="L229" s="64">
        <v>0</v>
      </c>
      <c r="M229" s="181"/>
    </row>
    <row r="230" spans="1:13" x14ac:dyDescent="0.2">
      <c r="A230" s="236"/>
      <c r="B230" s="70" t="s">
        <v>190</v>
      </c>
      <c r="C230" s="69">
        <v>0</v>
      </c>
      <c r="D230" s="68">
        <v>0</v>
      </c>
      <c r="E230" s="68">
        <v>0</v>
      </c>
      <c r="F230" s="68">
        <v>0</v>
      </c>
      <c r="G230" s="67">
        <v>0</v>
      </c>
      <c r="H230" s="66">
        <v>0</v>
      </c>
      <c r="I230" s="65">
        <v>0</v>
      </c>
      <c r="J230" s="65">
        <v>0</v>
      </c>
      <c r="K230" s="65">
        <v>1</v>
      </c>
      <c r="L230" s="64">
        <v>0</v>
      </c>
      <c r="M230" s="181"/>
    </row>
    <row r="231" spans="1:13" x14ac:dyDescent="0.2">
      <c r="A231" s="236"/>
      <c r="B231" s="70" t="s">
        <v>264</v>
      </c>
      <c r="C231" s="69">
        <v>0</v>
      </c>
      <c r="D231" s="68">
        <v>0</v>
      </c>
      <c r="E231" s="68">
        <v>0</v>
      </c>
      <c r="F231" s="68">
        <v>0</v>
      </c>
      <c r="G231" s="67">
        <v>0</v>
      </c>
      <c r="H231" s="66">
        <v>0</v>
      </c>
      <c r="I231" s="65">
        <v>0</v>
      </c>
      <c r="J231" s="65">
        <v>0</v>
      </c>
      <c r="K231" s="65">
        <v>1</v>
      </c>
      <c r="L231" s="64">
        <v>0</v>
      </c>
      <c r="M231" s="181"/>
    </row>
    <row r="232" spans="1:13" x14ac:dyDescent="0.2">
      <c r="A232" s="236"/>
      <c r="B232" s="70" t="s">
        <v>265</v>
      </c>
      <c r="C232" s="69">
        <v>0</v>
      </c>
      <c r="D232" s="68">
        <v>0</v>
      </c>
      <c r="E232" s="68">
        <v>0</v>
      </c>
      <c r="F232" s="68">
        <v>0</v>
      </c>
      <c r="G232" s="67">
        <v>0</v>
      </c>
      <c r="H232" s="66">
        <v>0</v>
      </c>
      <c r="I232" s="65">
        <v>0</v>
      </c>
      <c r="J232" s="65">
        <v>0</v>
      </c>
      <c r="K232" s="65">
        <v>1</v>
      </c>
      <c r="L232" s="64">
        <v>0</v>
      </c>
      <c r="M232" s="181"/>
    </row>
    <row r="233" spans="1:13" x14ac:dyDescent="0.2">
      <c r="A233" s="236"/>
      <c r="B233" s="70" t="s">
        <v>266</v>
      </c>
      <c r="C233" s="69">
        <v>0</v>
      </c>
      <c r="D233" s="68">
        <v>0</v>
      </c>
      <c r="E233" s="68">
        <v>0</v>
      </c>
      <c r="F233" s="68">
        <v>0</v>
      </c>
      <c r="G233" s="67">
        <v>0</v>
      </c>
      <c r="H233" s="66">
        <v>0</v>
      </c>
      <c r="I233" s="65">
        <v>0</v>
      </c>
      <c r="J233" s="65">
        <v>0</v>
      </c>
      <c r="K233" s="65">
        <v>1</v>
      </c>
      <c r="L233" s="64">
        <v>0</v>
      </c>
      <c r="M233" s="181"/>
    </row>
    <row r="234" spans="1:13" x14ac:dyDescent="0.2">
      <c r="A234" s="236"/>
      <c r="B234" s="70" t="s">
        <v>147</v>
      </c>
      <c r="C234" s="69">
        <v>0</v>
      </c>
      <c r="D234" s="68">
        <v>0</v>
      </c>
      <c r="E234" s="68">
        <v>0</v>
      </c>
      <c r="F234" s="68">
        <v>0</v>
      </c>
      <c r="G234" s="67">
        <v>0</v>
      </c>
      <c r="H234" s="66">
        <v>0</v>
      </c>
      <c r="I234" s="65">
        <v>0</v>
      </c>
      <c r="J234" s="65">
        <v>0</v>
      </c>
      <c r="K234" s="65">
        <v>1</v>
      </c>
      <c r="L234" s="64">
        <v>0</v>
      </c>
      <c r="M234" s="181"/>
    </row>
    <row r="235" spans="1:13" x14ac:dyDescent="0.2">
      <c r="A235" s="236"/>
      <c r="B235" s="70" t="s">
        <v>146</v>
      </c>
      <c r="C235" s="69">
        <v>0</v>
      </c>
      <c r="D235" s="68">
        <v>0</v>
      </c>
      <c r="E235" s="68">
        <v>0</v>
      </c>
      <c r="F235" s="68">
        <v>0</v>
      </c>
      <c r="G235" s="67">
        <v>0</v>
      </c>
      <c r="H235" s="66">
        <v>0</v>
      </c>
      <c r="I235" s="65">
        <v>0</v>
      </c>
      <c r="J235" s="65">
        <v>0</v>
      </c>
      <c r="K235" s="65">
        <v>1</v>
      </c>
      <c r="L235" s="64">
        <v>0</v>
      </c>
      <c r="M235" s="181"/>
    </row>
    <row r="236" spans="1:13" x14ac:dyDescent="0.2">
      <c r="A236" s="236"/>
      <c r="B236" s="70" t="s">
        <v>145</v>
      </c>
      <c r="C236" s="69">
        <v>0</v>
      </c>
      <c r="D236" s="68">
        <v>0</v>
      </c>
      <c r="E236" s="68">
        <v>0</v>
      </c>
      <c r="F236" s="68">
        <v>0</v>
      </c>
      <c r="G236" s="67">
        <v>0</v>
      </c>
      <c r="H236" s="66">
        <v>0</v>
      </c>
      <c r="I236" s="65">
        <v>0</v>
      </c>
      <c r="J236" s="65">
        <v>0</v>
      </c>
      <c r="K236" s="65">
        <v>1</v>
      </c>
      <c r="L236" s="64">
        <v>0</v>
      </c>
      <c r="M236" s="181"/>
    </row>
    <row r="237" spans="1:13" x14ac:dyDescent="0.2">
      <c r="A237" s="236"/>
      <c r="B237" s="70" t="s">
        <v>144</v>
      </c>
      <c r="C237" s="69">
        <v>0</v>
      </c>
      <c r="D237" s="68">
        <v>0</v>
      </c>
      <c r="E237" s="68">
        <v>0</v>
      </c>
      <c r="F237" s="68">
        <v>0</v>
      </c>
      <c r="G237" s="67">
        <v>0</v>
      </c>
      <c r="H237" s="66">
        <v>0</v>
      </c>
      <c r="I237" s="65">
        <v>0</v>
      </c>
      <c r="J237" s="65">
        <v>0</v>
      </c>
      <c r="K237" s="65">
        <v>1</v>
      </c>
      <c r="L237" s="64">
        <v>0</v>
      </c>
      <c r="M237" s="181"/>
    </row>
    <row r="238" spans="1:13" x14ac:dyDescent="0.2">
      <c r="A238" s="236"/>
      <c r="B238" s="70" t="s">
        <v>203</v>
      </c>
      <c r="C238" s="69">
        <v>0</v>
      </c>
      <c r="D238" s="68">
        <v>0</v>
      </c>
      <c r="E238" s="68">
        <v>0</v>
      </c>
      <c r="F238" s="68">
        <v>0</v>
      </c>
      <c r="G238" s="67">
        <v>0</v>
      </c>
      <c r="H238" s="66">
        <v>0</v>
      </c>
      <c r="I238" s="65">
        <v>0</v>
      </c>
      <c r="J238" s="65">
        <v>0</v>
      </c>
      <c r="K238" s="65">
        <v>1</v>
      </c>
      <c r="L238" s="64">
        <v>0</v>
      </c>
      <c r="M238" s="181"/>
    </row>
    <row r="239" spans="1:13" x14ac:dyDescent="0.2">
      <c r="A239" s="236"/>
      <c r="B239" s="70" t="s">
        <v>143</v>
      </c>
      <c r="C239" s="69">
        <v>0</v>
      </c>
      <c r="D239" s="68">
        <v>0</v>
      </c>
      <c r="E239" s="68">
        <v>0</v>
      </c>
      <c r="F239" s="68">
        <v>0</v>
      </c>
      <c r="G239" s="67">
        <v>0</v>
      </c>
      <c r="H239" s="66">
        <v>0</v>
      </c>
      <c r="I239" s="65">
        <v>0</v>
      </c>
      <c r="J239" s="65">
        <v>0</v>
      </c>
      <c r="K239" s="65">
        <v>1</v>
      </c>
      <c r="L239" s="64">
        <v>0</v>
      </c>
      <c r="M239" s="181"/>
    </row>
    <row r="240" spans="1:13" x14ac:dyDescent="0.2">
      <c r="A240" s="236"/>
      <c r="B240" s="70" t="s">
        <v>142</v>
      </c>
      <c r="C240" s="69">
        <v>0</v>
      </c>
      <c r="D240" s="68">
        <v>0</v>
      </c>
      <c r="E240" s="68">
        <v>0</v>
      </c>
      <c r="F240" s="68">
        <v>0</v>
      </c>
      <c r="G240" s="67">
        <v>0</v>
      </c>
      <c r="H240" s="66">
        <v>0</v>
      </c>
      <c r="I240" s="65">
        <v>0</v>
      </c>
      <c r="J240" s="65">
        <v>0</v>
      </c>
      <c r="K240" s="65">
        <v>1</v>
      </c>
      <c r="L240" s="64">
        <v>0</v>
      </c>
      <c r="M240" s="181"/>
    </row>
    <row r="241" spans="1:13" x14ac:dyDescent="0.2">
      <c r="A241" s="236"/>
      <c r="B241" s="70" t="s">
        <v>141</v>
      </c>
      <c r="C241" s="69">
        <v>0</v>
      </c>
      <c r="D241" s="68">
        <v>0</v>
      </c>
      <c r="E241" s="68">
        <v>0</v>
      </c>
      <c r="F241" s="68">
        <v>0</v>
      </c>
      <c r="G241" s="67">
        <v>0</v>
      </c>
      <c r="H241" s="66">
        <v>0</v>
      </c>
      <c r="I241" s="65">
        <v>0</v>
      </c>
      <c r="J241" s="65">
        <v>0</v>
      </c>
      <c r="K241" s="65">
        <v>1</v>
      </c>
      <c r="L241" s="64">
        <v>0</v>
      </c>
      <c r="M241" s="181"/>
    </row>
    <row r="242" spans="1:13" x14ac:dyDescent="0.2">
      <c r="A242" s="236"/>
      <c r="B242" s="70" t="s">
        <v>140</v>
      </c>
      <c r="C242" s="69">
        <v>0</v>
      </c>
      <c r="D242" s="68">
        <v>0</v>
      </c>
      <c r="E242" s="68">
        <v>0</v>
      </c>
      <c r="F242" s="68">
        <v>0</v>
      </c>
      <c r="G242" s="67">
        <v>0</v>
      </c>
      <c r="H242" s="66">
        <v>0</v>
      </c>
      <c r="I242" s="65">
        <v>0</v>
      </c>
      <c r="J242" s="65">
        <v>0</v>
      </c>
      <c r="K242" s="65">
        <v>1</v>
      </c>
      <c r="L242" s="64">
        <v>0</v>
      </c>
      <c r="M242" s="181"/>
    </row>
    <row r="243" spans="1:13" x14ac:dyDescent="0.2">
      <c r="A243" s="236"/>
      <c r="B243" s="70" t="s">
        <v>279</v>
      </c>
      <c r="C243" s="69">
        <v>0</v>
      </c>
      <c r="D243" s="68">
        <v>0</v>
      </c>
      <c r="E243" s="68">
        <v>0</v>
      </c>
      <c r="F243" s="68">
        <v>0</v>
      </c>
      <c r="G243" s="67">
        <v>0</v>
      </c>
      <c r="H243" s="66">
        <v>0</v>
      </c>
      <c r="I243" s="65">
        <v>0</v>
      </c>
      <c r="J243" s="65">
        <v>0</v>
      </c>
      <c r="K243" s="65">
        <v>1</v>
      </c>
      <c r="L243" s="64">
        <v>0</v>
      </c>
      <c r="M243" s="181"/>
    </row>
    <row r="244" spans="1:13" x14ac:dyDescent="0.2">
      <c r="A244" s="236"/>
      <c r="B244" s="70" t="s">
        <v>281</v>
      </c>
      <c r="C244" s="69">
        <v>0</v>
      </c>
      <c r="D244" s="68">
        <v>0</v>
      </c>
      <c r="E244" s="68">
        <v>0</v>
      </c>
      <c r="F244" s="68">
        <v>0</v>
      </c>
      <c r="G244" s="67">
        <v>0</v>
      </c>
      <c r="H244" s="66">
        <v>0</v>
      </c>
      <c r="I244" s="65">
        <v>0</v>
      </c>
      <c r="J244" s="65">
        <v>0</v>
      </c>
      <c r="K244" s="65">
        <v>1</v>
      </c>
      <c r="L244" s="64">
        <v>0</v>
      </c>
      <c r="M244" s="181"/>
    </row>
    <row r="245" spans="1:13" x14ac:dyDescent="0.2">
      <c r="A245" s="236"/>
      <c r="B245" s="70" t="s">
        <v>282</v>
      </c>
      <c r="C245" s="69">
        <v>0</v>
      </c>
      <c r="D245" s="68">
        <v>0</v>
      </c>
      <c r="E245" s="68">
        <v>0</v>
      </c>
      <c r="F245" s="68">
        <v>0</v>
      </c>
      <c r="G245" s="67">
        <v>0</v>
      </c>
      <c r="H245" s="66">
        <v>0</v>
      </c>
      <c r="I245" s="65">
        <v>0</v>
      </c>
      <c r="J245" s="65">
        <v>0</v>
      </c>
      <c r="K245" s="65">
        <v>1</v>
      </c>
      <c r="L245" s="64">
        <v>0</v>
      </c>
      <c r="M245" s="181"/>
    </row>
    <row r="246" spans="1:13" x14ac:dyDescent="0.2">
      <c r="A246" s="236"/>
      <c r="B246" s="70" t="s">
        <v>284</v>
      </c>
      <c r="C246" s="69">
        <v>0</v>
      </c>
      <c r="D246" s="68">
        <v>0</v>
      </c>
      <c r="E246" s="68">
        <v>0</v>
      </c>
      <c r="F246" s="68">
        <v>0</v>
      </c>
      <c r="G246" s="67">
        <v>0</v>
      </c>
      <c r="H246" s="66">
        <v>0</v>
      </c>
      <c r="I246" s="65">
        <v>0</v>
      </c>
      <c r="J246" s="65">
        <v>0</v>
      </c>
      <c r="K246" s="65">
        <v>1</v>
      </c>
      <c r="L246" s="64">
        <v>0</v>
      </c>
      <c r="M246" s="181"/>
    </row>
    <row r="247" spans="1:13" x14ac:dyDescent="0.2">
      <c r="A247" s="236"/>
      <c r="B247" s="70" t="s">
        <v>285</v>
      </c>
      <c r="C247" s="69">
        <v>0</v>
      </c>
      <c r="D247" s="68">
        <v>0</v>
      </c>
      <c r="E247" s="68">
        <v>0</v>
      </c>
      <c r="F247" s="68">
        <v>0</v>
      </c>
      <c r="G247" s="67">
        <v>0</v>
      </c>
      <c r="H247" s="66">
        <v>0</v>
      </c>
      <c r="I247" s="65">
        <v>0</v>
      </c>
      <c r="J247" s="65">
        <v>0</v>
      </c>
      <c r="K247" s="65">
        <v>1</v>
      </c>
      <c r="L247" s="64">
        <v>0</v>
      </c>
      <c r="M247" s="181"/>
    </row>
    <row r="248" spans="1:13" x14ac:dyDescent="0.2">
      <c r="A248" s="236"/>
      <c r="B248" s="70" t="s">
        <v>290</v>
      </c>
      <c r="C248" s="69">
        <v>0</v>
      </c>
      <c r="D248" s="68">
        <v>0</v>
      </c>
      <c r="E248" s="68">
        <v>0</v>
      </c>
      <c r="F248" s="68">
        <v>0</v>
      </c>
      <c r="G248" s="67">
        <v>0</v>
      </c>
      <c r="H248" s="66">
        <v>0</v>
      </c>
      <c r="I248" s="65">
        <v>0</v>
      </c>
      <c r="J248" s="65">
        <v>0</v>
      </c>
      <c r="K248" s="65">
        <v>1</v>
      </c>
      <c r="L248" s="64">
        <v>0</v>
      </c>
      <c r="M248" s="181"/>
    </row>
    <row r="249" spans="1:13" x14ac:dyDescent="0.2">
      <c r="A249" s="236"/>
      <c r="B249" s="70" t="s">
        <v>291</v>
      </c>
      <c r="C249" s="69">
        <v>0</v>
      </c>
      <c r="D249" s="68">
        <v>0</v>
      </c>
      <c r="E249" s="68">
        <v>0</v>
      </c>
      <c r="F249" s="68">
        <v>0</v>
      </c>
      <c r="G249" s="67">
        <v>0</v>
      </c>
      <c r="H249" s="66">
        <v>0</v>
      </c>
      <c r="I249" s="65">
        <v>0</v>
      </c>
      <c r="J249" s="65">
        <v>0</v>
      </c>
      <c r="K249" s="65">
        <v>1</v>
      </c>
      <c r="L249" s="64">
        <v>0</v>
      </c>
      <c r="M249" s="181"/>
    </row>
    <row r="250" spans="1:13" x14ac:dyDescent="0.2">
      <c r="A250" s="236"/>
      <c r="B250" s="70" t="s">
        <v>292</v>
      </c>
      <c r="C250" s="69">
        <v>0</v>
      </c>
      <c r="D250" s="68">
        <v>0</v>
      </c>
      <c r="E250" s="68">
        <v>0</v>
      </c>
      <c r="F250" s="68">
        <v>0</v>
      </c>
      <c r="G250" s="67">
        <v>0</v>
      </c>
      <c r="H250" s="66">
        <v>0</v>
      </c>
      <c r="I250" s="65">
        <v>0</v>
      </c>
      <c r="J250" s="65">
        <v>0</v>
      </c>
      <c r="K250" s="65">
        <v>1</v>
      </c>
      <c r="L250" s="64">
        <v>0</v>
      </c>
      <c r="M250" s="181"/>
    </row>
    <row r="251" spans="1:13" x14ac:dyDescent="0.2">
      <c r="A251" s="236"/>
      <c r="B251" s="70" t="s">
        <v>293</v>
      </c>
      <c r="C251" s="69">
        <v>0</v>
      </c>
      <c r="D251" s="68">
        <v>0</v>
      </c>
      <c r="E251" s="68">
        <v>0</v>
      </c>
      <c r="F251" s="68">
        <v>0</v>
      </c>
      <c r="G251" s="67">
        <v>0</v>
      </c>
      <c r="H251" s="66">
        <v>0</v>
      </c>
      <c r="I251" s="65">
        <v>0</v>
      </c>
      <c r="J251" s="65">
        <v>0</v>
      </c>
      <c r="K251" s="65">
        <v>1</v>
      </c>
      <c r="L251" s="64">
        <v>0</v>
      </c>
      <c r="M251" s="181"/>
    </row>
    <row r="252" spans="1:13" x14ac:dyDescent="0.2">
      <c r="A252" s="236"/>
      <c r="B252" s="70" t="s">
        <v>294</v>
      </c>
      <c r="C252" s="69">
        <v>0</v>
      </c>
      <c r="D252" s="68">
        <v>0</v>
      </c>
      <c r="E252" s="68">
        <v>0</v>
      </c>
      <c r="F252" s="68">
        <v>0</v>
      </c>
      <c r="G252" s="67">
        <v>0</v>
      </c>
      <c r="H252" s="66">
        <v>0</v>
      </c>
      <c r="I252" s="65">
        <v>0</v>
      </c>
      <c r="J252" s="65">
        <v>0</v>
      </c>
      <c r="K252" s="65">
        <v>1</v>
      </c>
      <c r="L252" s="64">
        <v>0</v>
      </c>
      <c r="M252" s="181"/>
    </row>
    <row r="253" spans="1:13" x14ac:dyDescent="0.2">
      <c r="A253" s="236"/>
      <c r="B253" s="70" t="s">
        <v>137</v>
      </c>
      <c r="C253" s="69">
        <v>0</v>
      </c>
      <c r="D253" s="68">
        <v>0</v>
      </c>
      <c r="E253" s="68">
        <v>0</v>
      </c>
      <c r="F253" s="68">
        <v>0</v>
      </c>
      <c r="G253" s="67">
        <v>0</v>
      </c>
      <c r="H253" s="66">
        <v>0</v>
      </c>
      <c r="I253" s="65">
        <v>0</v>
      </c>
      <c r="J253" s="65">
        <v>0</v>
      </c>
      <c r="K253" s="65">
        <v>1</v>
      </c>
      <c r="L253" s="64">
        <v>0</v>
      </c>
      <c r="M253" s="181"/>
    </row>
    <row r="254" spans="1:13" x14ac:dyDescent="0.2">
      <c r="A254" s="236"/>
      <c r="B254" s="70" t="s">
        <v>136</v>
      </c>
      <c r="C254" s="69">
        <v>0</v>
      </c>
      <c r="D254" s="68">
        <v>0</v>
      </c>
      <c r="E254" s="68">
        <v>0</v>
      </c>
      <c r="F254" s="68">
        <v>0</v>
      </c>
      <c r="G254" s="67">
        <v>0</v>
      </c>
      <c r="H254" s="66">
        <v>0</v>
      </c>
      <c r="I254" s="65">
        <v>0</v>
      </c>
      <c r="J254" s="65">
        <v>0</v>
      </c>
      <c r="K254" s="65">
        <v>1</v>
      </c>
      <c r="L254" s="64">
        <v>0</v>
      </c>
      <c r="M254" s="181"/>
    </row>
    <row r="255" spans="1:13" x14ac:dyDescent="0.2">
      <c r="A255" s="236"/>
      <c r="B255" s="70" t="s">
        <v>299</v>
      </c>
      <c r="C255" s="69">
        <v>0</v>
      </c>
      <c r="D255" s="68">
        <v>0</v>
      </c>
      <c r="E255" s="68">
        <v>0</v>
      </c>
      <c r="F255" s="68">
        <v>0</v>
      </c>
      <c r="G255" s="67">
        <v>0</v>
      </c>
      <c r="H255" s="66">
        <v>0</v>
      </c>
      <c r="I255" s="65">
        <v>0</v>
      </c>
      <c r="J255" s="65">
        <v>0</v>
      </c>
      <c r="K255" s="65">
        <v>1</v>
      </c>
      <c r="L255" s="64">
        <v>0</v>
      </c>
      <c r="M255" s="181"/>
    </row>
    <row r="256" spans="1:13" x14ac:dyDescent="0.2">
      <c r="A256" s="236"/>
      <c r="B256" s="70" t="s">
        <v>302</v>
      </c>
      <c r="C256" s="69">
        <v>0</v>
      </c>
      <c r="D256" s="68">
        <v>0</v>
      </c>
      <c r="E256" s="68">
        <v>0</v>
      </c>
      <c r="F256" s="68">
        <v>0</v>
      </c>
      <c r="G256" s="67">
        <v>0</v>
      </c>
      <c r="H256" s="66">
        <v>0</v>
      </c>
      <c r="I256" s="65">
        <v>0</v>
      </c>
      <c r="J256" s="65">
        <v>0</v>
      </c>
      <c r="K256" s="65">
        <v>1</v>
      </c>
      <c r="L256" s="64">
        <v>0</v>
      </c>
      <c r="M256" s="181"/>
    </row>
    <row r="257" spans="1:13" x14ac:dyDescent="0.2">
      <c r="A257" s="236"/>
      <c r="B257" s="70" t="s">
        <v>303</v>
      </c>
      <c r="C257" s="69">
        <v>0</v>
      </c>
      <c r="D257" s="68">
        <v>0</v>
      </c>
      <c r="E257" s="68">
        <v>0</v>
      </c>
      <c r="F257" s="68">
        <v>0</v>
      </c>
      <c r="G257" s="67">
        <v>0</v>
      </c>
      <c r="H257" s="66">
        <v>0</v>
      </c>
      <c r="I257" s="65">
        <v>0</v>
      </c>
      <c r="J257" s="65">
        <v>0</v>
      </c>
      <c r="K257" s="65">
        <v>1</v>
      </c>
      <c r="L257" s="64">
        <v>0</v>
      </c>
      <c r="M257" s="181"/>
    </row>
    <row r="258" spans="1:13" x14ac:dyDescent="0.2">
      <c r="A258" s="236"/>
      <c r="B258" s="70" t="s">
        <v>304</v>
      </c>
      <c r="C258" s="69">
        <v>0</v>
      </c>
      <c r="D258" s="68">
        <v>0</v>
      </c>
      <c r="E258" s="68">
        <v>0</v>
      </c>
      <c r="F258" s="68">
        <v>0</v>
      </c>
      <c r="G258" s="67">
        <v>0</v>
      </c>
      <c r="H258" s="66">
        <v>0</v>
      </c>
      <c r="I258" s="65">
        <v>0</v>
      </c>
      <c r="J258" s="65">
        <v>0</v>
      </c>
      <c r="K258" s="65">
        <v>1</v>
      </c>
      <c r="L258" s="64">
        <v>0</v>
      </c>
      <c r="M258" s="181"/>
    </row>
    <row r="259" spans="1:13" x14ac:dyDescent="0.2">
      <c r="A259" s="236"/>
      <c r="B259" s="70" t="s">
        <v>133</v>
      </c>
      <c r="C259" s="69">
        <v>0</v>
      </c>
      <c r="D259" s="68">
        <v>0</v>
      </c>
      <c r="E259" s="68">
        <v>0</v>
      </c>
      <c r="F259" s="68">
        <v>0</v>
      </c>
      <c r="G259" s="67">
        <v>0</v>
      </c>
      <c r="H259" s="66">
        <v>0</v>
      </c>
      <c r="I259" s="65">
        <v>0</v>
      </c>
      <c r="J259" s="65">
        <v>0</v>
      </c>
      <c r="K259" s="65">
        <v>1</v>
      </c>
      <c r="L259" s="64">
        <v>0</v>
      </c>
      <c r="M259" s="181"/>
    </row>
    <row r="260" spans="1:13" x14ac:dyDescent="0.2">
      <c r="A260" s="236"/>
      <c r="B260" s="70" t="s">
        <v>131</v>
      </c>
      <c r="C260" s="69">
        <v>0</v>
      </c>
      <c r="D260" s="68">
        <v>0</v>
      </c>
      <c r="E260" s="68">
        <v>0</v>
      </c>
      <c r="F260" s="68">
        <v>0</v>
      </c>
      <c r="G260" s="67">
        <v>0</v>
      </c>
      <c r="H260" s="66">
        <v>0</v>
      </c>
      <c r="I260" s="65">
        <v>0</v>
      </c>
      <c r="J260" s="65">
        <v>0</v>
      </c>
      <c r="K260" s="65">
        <v>1</v>
      </c>
      <c r="L260" s="64">
        <v>0</v>
      </c>
      <c r="M260" s="181"/>
    </row>
    <row r="261" spans="1:13" x14ac:dyDescent="0.2">
      <c r="A261" s="236"/>
      <c r="B261" s="70" t="s">
        <v>305</v>
      </c>
      <c r="C261" s="69">
        <v>0</v>
      </c>
      <c r="D261" s="68">
        <v>0</v>
      </c>
      <c r="E261" s="68">
        <v>0</v>
      </c>
      <c r="F261" s="68">
        <v>0</v>
      </c>
      <c r="G261" s="67">
        <v>0</v>
      </c>
      <c r="H261" s="66">
        <v>0</v>
      </c>
      <c r="I261" s="65">
        <v>0</v>
      </c>
      <c r="J261" s="65">
        <v>0</v>
      </c>
      <c r="K261" s="65">
        <v>1</v>
      </c>
      <c r="L261" s="64">
        <v>0</v>
      </c>
      <c r="M261" s="181"/>
    </row>
    <row r="262" spans="1:13" x14ac:dyDescent="0.2">
      <c r="A262" s="236"/>
      <c r="B262" s="70" t="s">
        <v>307</v>
      </c>
      <c r="C262" s="69">
        <v>0</v>
      </c>
      <c r="D262" s="68">
        <v>0</v>
      </c>
      <c r="E262" s="68">
        <v>0</v>
      </c>
      <c r="F262" s="68">
        <v>0</v>
      </c>
      <c r="G262" s="67">
        <v>0</v>
      </c>
      <c r="H262" s="66">
        <v>0</v>
      </c>
      <c r="I262" s="65">
        <v>0</v>
      </c>
      <c r="J262" s="65">
        <v>0</v>
      </c>
      <c r="K262" s="65">
        <v>1</v>
      </c>
      <c r="L262" s="64">
        <v>0</v>
      </c>
      <c r="M262" s="181"/>
    </row>
    <row r="263" spans="1:13" x14ac:dyDescent="0.2">
      <c r="A263" s="236"/>
      <c r="B263" s="70" t="s">
        <v>130</v>
      </c>
      <c r="C263" s="69">
        <v>0</v>
      </c>
      <c r="D263" s="68">
        <v>0</v>
      </c>
      <c r="E263" s="68">
        <v>0</v>
      </c>
      <c r="F263" s="68">
        <v>0</v>
      </c>
      <c r="G263" s="67">
        <v>0</v>
      </c>
      <c r="H263" s="66">
        <v>0</v>
      </c>
      <c r="I263" s="65">
        <v>0</v>
      </c>
      <c r="J263" s="65">
        <v>0</v>
      </c>
      <c r="K263" s="65">
        <v>1</v>
      </c>
      <c r="L263" s="64">
        <v>0</v>
      </c>
      <c r="M263" s="181"/>
    </row>
    <row r="264" spans="1:13" x14ac:dyDescent="0.2">
      <c r="A264" s="236"/>
      <c r="B264" s="70" t="s">
        <v>308</v>
      </c>
      <c r="C264" s="69">
        <v>0</v>
      </c>
      <c r="D264" s="68">
        <v>0</v>
      </c>
      <c r="E264" s="68">
        <v>0</v>
      </c>
      <c r="F264" s="68">
        <v>0</v>
      </c>
      <c r="G264" s="67">
        <v>0</v>
      </c>
      <c r="H264" s="66">
        <v>0</v>
      </c>
      <c r="I264" s="65">
        <v>0</v>
      </c>
      <c r="J264" s="65">
        <v>0</v>
      </c>
      <c r="K264" s="65">
        <v>1</v>
      </c>
      <c r="L264" s="64">
        <v>0</v>
      </c>
      <c r="M264" s="181"/>
    </row>
    <row r="265" spans="1:13" x14ac:dyDescent="0.2">
      <c r="A265" s="236"/>
      <c r="B265" s="70" t="s">
        <v>309</v>
      </c>
      <c r="C265" s="69">
        <v>0</v>
      </c>
      <c r="D265" s="68">
        <v>0</v>
      </c>
      <c r="E265" s="68">
        <v>0</v>
      </c>
      <c r="F265" s="68">
        <v>0</v>
      </c>
      <c r="G265" s="67">
        <v>0</v>
      </c>
      <c r="H265" s="66">
        <v>0</v>
      </c>
      <c r="I265" s="65">
        <v>0</v>
      </c>
      <c r="J265" s="65">
        <v>0</v>
      </c>
      <c r="K265" s="65">
        <v>1</v>
      </c>
      <c r="L265" s="64">
        <v>0</v>
      </c>
      <c r="M265" s="181"/>
    </row>
    <row r="266" spans="1:13" x14ac:dyDescent="0.2">
      <c r="A266" s="236"/>
      <c r="B266" s="70" t="s">
        <v>205</v>
      </c>
      <c r="C266" s="69">
        <v>0</v>
      </c>
      <c r="D266" s="68">
        <v>0</v>
      </c>
      <c r="E266" s="68">
        <v>0</v>
      </c>
      <c r="F266" s="68">
        <v>0</v>
      </c>
      <c r="G266" s="67">
        <v>0</v>
      </c>
      <c r="H266" s="66">
        <v>0</v>
      </c>
      <c r="I266" s="65">
        <v>0</v>
      </c>
      <c r="J266" s="65">
        <v>0</v>
      </c>
      <c r="K266" s="65">
        <v>1</v>
      </c>
      <c r="L266" s="64">
        <v>0</v>
      </c>
      <c r="M266" s="181"/>
    </row>
    <row r="267" spans="1:13" x14ac:dyDescent="0.2">
      <c r="A267" s="236"/>
      <c r="B267" s="70" t="s">
        <v>129</v>
      </c>
      <c r="C267" s="69">
        <v>0</v>
      </c>
      <c r="D267" s="68">
        <v>0</v>
      </c>
      <c r="E267" s="68">
        <v>0</v>
      </c>
      <c r="F267" s="68">
        <v>0</v>
      </c>
      <c r="G267" s="67">
        <v>0</v>
      </c>
      <c r="H267" s="66">
        <v>0</v>
      </c>
      <c r="I267" s="65">
        <v>0</v>
      </c>
      <c r="J267" s="65">
        <v>0</v>
      </c>
      <c r="K267" s="65">
        <v>1</v>
      </c>
      <c r="L267" s="64">
        <v>0</v>
      </c>
      <c r="M267" s="181"/>
    </row>
    <row r="268" spans="1:13" x14ac:dyDescent="0.2">
      <c r="A268" s="236"/>
      <c r="B268" s="70" t="s">
        <v>127</v>
      </c>
      <c r="C268" s="69">
        <v>0</v>
      </c>
      <c r="D268" s="68">
        <v>0</v>
      </c>
      <c r="E268" s="68">
        <v>0</v>
      </c>
      <c r="F268" s="68">
        <v>0</v>
      </c>
      <c r="G268" s="67">
        <v>0</v>
      </c>
      <c r="H268" s="66">
        <v>0</v>
      </c>
      <c r="I268" s="65">
        <v>0</v>
      </c>
      <c r="J268" s="65">
        <v>0</v>
      </c>
      <c r="K268" s="65">
        <v>1</v>
      </c>
      <c r="L268" s="64">
        <v>0</v>
      </c>
      <c r="M268" s="181"/>
    </row>
    <row r="269" spans="1:13" x14ac:dyDescent="0.2">
      <c r="A269" s="236"/>
      <c r="B269" s="70" t="s">
        <v>207</v>
      </c>
      <c r="C269" s="69">
        <v>0</v>
      </c>
      <c r="D269" s="68">
        <v>0</v>
      </c>
      <c r="E269" s="68">
        <v>0</v>
      </c>
      <c r="F269" s="68">
        <v>0</v>
      </c>
      <c r="G269" s="67">
        <v>0</v>
      </c>
      <c r="H269" s="66">
        <v>0</v>
      </c>
      <c r="I269" s="65">
        <v>0</v>
      </c>
      <c r="J269" s="65">
        <v>0</v>
      </c>
      <c r="K269" s="65">
        <v>1</v>
      </c>
      <c r="L269" s="64">
        <v>0</v>
      </c>
      <c r="M269" s="181"/>
    </row>
    <row r="270" spans="1:13" x14ac:dyDescent="0.2">
      <c r="A270" s="236"/>
      <c r="B270" s="70" t="s">
        <v>324</v>
      </c>
      <c r="C270" s="69">
        <v>0</v>
      </c>
      <c r="D270" s="68">
        <v>0</v>
      </c>
      <c r="E270" s="68">
        <v>0</v>
      </c>
      <c r="F270" s="68">
        <v>0</v>
      </c>
      <c r="G270" s="67">
        <v>0</v>
      </c>
      <c r="H270" s="66">
        <v>0</v>
      </c>
      <c r="I270" s="65">
        <v>0</v>
      </c>
      <c r="J270" s="65">
        <v>0</v>
      </c>
      <c r="K270" s="65">
        <v>1</v>
      </c>
      <c r="L270" s="64">
        <v>0</v>
      </c>
      <c r="M270" s="181"/>
    </row>
    <row r="271" spans="1:13" x14ac:dyDescent="0.2">
      <c r="A271" s="236"/>
      <c r="B271" s="70" t="s">
        <v>123</v>
      </c>
      <c r="C271" s="69">
        <v>0</v>
      </c>
      <c r="D271" s="68">
        <v>0</v>
      </c>
      <c r="E271" s="68">
        <v>0</v>
      </c>
      <c r="F271" s="68">
        <v>0</v>
      </c>
      <c r="G271" s="67">
        <v>0</v>
      </c>
      <c r="H271" s="66">
        <v>0</v>
      </c>
      <c r="I271" s="65">
        <v>0</v>
      </c>
      <c r="J271" s="65">
        <v>0</v>
      </c>
      <c r="K271" s="65">
        <v>1</v>
      </c>
      <c r="L271" s="64">
        <v>0</v>
      </c>
      <c r="M271" s="181"/>
    </row>
    <row r="272" spans="1:13" x14ac:dyDescent="0.2">
      <c r="A272" s="236"/>
      <c r="B272" s="70" t="s">
        <v>122</v>
      </c>
      <c r="C272" s="69">
        <v>0</v>
      </c>
      <c r="D272" s="68">
        <v>0</v>
      </c>
      <c r="E272" s="68">
        <v>0</v>
      </c>
      <c r="F272" s="68">
        <v>0</v>
      </c>
      <c r="G272" s="67">
        <v>0</v>
      </c>
      <c r="H272" s="66">
        <v>0</v>
      </c>
      <c r="I272" s="65">
        <v>0</v>
      </c>
      <c r="J272" s="65">
        <v>0</v>
      </c>
      <c r="K272" s="65">
        <v>1</v>
      </c>
      <c r="L272" s="64">
        <v>0</v>
      </c>
      <c r="M272" s="181"/>
    </row>
    <row r="273" spans="1:13" x14ac:dyDescent="0.2">
      <c r="A273" s="236"/>
      <c r="B273" s="70" t="s">
        <v>121</v>
      </c>
      <c r="C273" s="69">
        <v>0</v>
      </c>
      <c r="D273" s="68">
        <v>0</v>
      </c>
      <c r="E273" s="68">
        <v>0</v>
      </c>
      <c r="F273" s="68">
        <v>0</v>
      </c>
      <c r="G273" s="67">
        <v>0</v>
      </c>
      <c r="H273" s="66">
        <v>0</v>
      </c>
      <c r="I273" s="65">
        <v>0</v>
      </c>
      <c r="J273" s="65">
        <v>0</v>
      </c>
      <c r="K273" s="65">
        <v>1</v>
      </c>
      <c r="L273" s="64">
        <v>0</v>
      </c>
      <c r="M273" s="181"/>
    </row>
    <row r="274" spans="1:13" x14ac:dyDescent="0.2">
      <c r="A274" s="236"/>
      <c r="B274" s="70" t="s">
        <v>120</v>
      </c>
      <c r="C274" s="69">
        <v>0</v>
      </c>
      <c r="D274" s="68">
        <v>0</v>
      </c>
      <c r="E274" s="68">
        <v>0</v>
      </c>
      <c r="F274" s="68">
        <v>0</v>
      </c>
      <c r="G274" s="67">
        <v>0</v>
      </c>
      <c r="H274" s="66">
        <v>0</v>
      </c>
      <c r="I274" s="65">
        <v>0</v>
      </c>
      <c r="J274" s="65">
        <v>0</v>
      </c>
      <c r="K274" s="65">
        <v>1</v>
      </c>
      <c r="L274" s="64">
        <v>0</v>
      </c>
      <c r="M274" s="181"/>
    </row>
    <row r="275" spans="1:13" x14ac:dyDescent="0.2">
      <c r="A275" s="236"/>
      <c r="B275" s="70" t="s">
        <v>328</v>
      </c>
      <c r="C275" s="69">
        <v>0</v>
      </c>
      <c r="D275" s="68">
        <v>0</v>
      </c>
      <c r="E275" s="68">
        <v>0</v>
      </c>
      <c r="F275" s="68">
        <v>0</v>
      </c>
      <c r="G275" s="67">
        <v>0</v>
      </c>
      <c r="H275" s="66">
        <v>0</v>
      </c>
      <c r="I275" s="65">
        <v>0</v>
      </c>
      <c r="J275" s="65">
        <v>0</v>
      </c>
      <c r="K275" s="65">
        <v>1</v>
      </c>
      <c r="L275" s="64">
        <v>0</v>
      </c>
      <c r="M275" s="181"/>
    </row>
    <row r="276" spans="1:13" x14ac:dyDescent="0.2">
      <c r="A276" s="236"/>
      <c r="B276" s="70" t="s">
        <v>208</v>
      </c>
      <c r="C276" s="69">
        <v>0</v>
      </c>
      <c r="D276" s="68">
        <v>0</v>
      </c>
      <c r="E276" s="68">
        <v>0</v>
      </c>
      <c r="F276" s="68">
        <v>0</v>
      </c>
      <c r="G276" s="67">
        <v>0</v>
      </c>
      <c r="H276" s="66">
        <v>0</v>
      </c>
      <c r="I276" s="65">
        <v>0</v>
      </c>
      <c r="J276" s="65">
        <v>0</v>
      </c>
      <c r="K276" s="65">
        <v>1</v>
      </c>
      <c r="L276" s="64">
        <v>0</v>
      </c>
      <c r="M276" s="181"/>
    </row>
    <row r="277" spans="1:13" x14ac:dyDescent="0.2">
      <c r="A277" s="236"/>
      <c r="B277" s="70" t="s">
        <v>119</v>
      </c>
      <c r="C277" s="69">
        <v>0</v>
      </c>
      <c r="D277" s="68">
        <v>0</v>
      </c>
      <c r="E277" s="68">
        <v>0</v>
      </c>
      <c r="F277" s="68">
        <v>0</v>
      </c>
      <c r="G277" s="67">
        <v>0</v>
      </c>
      <c r="H277" s="66">
        <v>0</v>
      </c>
      <c r="I277" s="65">
        <v>0</v>
      </c>
      <c r="J277" s="65">
        <v>0</v>
      </c>
      <c r="K277" s="65">
        <v>1</v>
      </c>
      <c r="L277" s="64">
        <v>0</v>
      </c>
      <c r="M277" s="181"/>
    </row>
    <row r="278" spans="1:13" x14ac:dyDescent="0.2">
      <c r="A278" s="236"/>
      <c r="B278" s="70" t="s">
        <v>330</v>
      </c>
      <c r="C278" s="69">
        <v>0</v>
      </c>
      <c r="D278" s="68">
        <v>0</v>
      </c>
      <c r="E278" s="68">
        <v>0</v>
      </c>
      <c r="F278" s="68">
        <v>0</v>
      </c>
      <c r="G278" s="67">
        <v>0</v>
      </c>
      <c r="H278" s="66">
        <v>0</v>
      </c>
      <c r="I278" s="65">
        <v>0</v>
      </c>
      <c r="J278" s="65">
        <v>0</v>
      </c>
      <c r="K278" s="65">
        <v>1</v>
      </c>
      <c r="L278" s="64">
        <v>0</v>
      </c>
      <c r="M278" s="181"/>
    </row>
    <row r="279" spans="1:13" x14ac:dyDescent="0.2">
      <c r="A279" s="236"/>
      <c r="B279" s="70" t="s">
        <v>331</v>
      </c>
      <c r="C279" s="69">
        <v>0</v>
      </c>
      <c r="D279" s="68">
        <v>0</v>
      </c>
      <c r="E279" s="68">
        <v>0</v>
      </c>
      <c r="F279" s="68">
        <v>0</v>
      </c>
      <c r="G279" s="67">
        <v>0</v>
      </c>
      <c r="H279" s="66">
        <v>0</v>
      </c>
      <c r="I279" s="65">
        <v>0</v>
      </c>
      <c r="J279" s="65">
        <v>0</v>
      </c>
      <c r="K279" s="65">
        <v>1</v>
      </c>
      <c r="L279" s="64">
        <v>0</v>
      </c>
      <c r="M279" s="181"/>
    </row>
    <row r="280" spans="1:13" x14ac:dyDescent="0.2">
      <c r="A280" s="236"/>
      <c r="B280" s="70" t="s">
        <v>118</v>
      </c>
      <c r="C280" s="69">
        <v>0</v>
      </c>
      <c r="D280" s="68">
        <v>0</v>
      </c>
      <c r="E280" s="68">
        <v>0</v>
      </c>
      <c r="F280" s="68">
        <v>0</v>
      </c>
      <c r="G280" s="67">
        <v>0</v>
      </c>
      <c r="H280" s="66">
        <v>0</v>
      </c>
      <c r="I280" s="65">
        <v>0</v>
      </c>
      <c r="J280" s="65">
        <v>0</v>
      </c>
      <c r="K280" s="65">
        <v>1</v>
      </c>
      <c r="L280" s="64">
        <v>0</v>
      </c>
      <c r="M280" s="181"/>
    </row>
    <row r="281" spans="1:13" x14ac:dyDescent="0.2">
      <c r="A281" s="236"/>
      <c r="B281" s="70" t="s">
        <v>213</v>
      </c>
      <c r="C281" s="69">
        <v>0</v>
      </c>
      <c r="D281" s="68">
        <v>0</v>
      </c>
      <c r="E281" s="68">
        <v>0</v>
      </c>
      <c r="F281" s="68">
        <v>0</v>
      </c>
      <c r="G281" s="67">
        <v>0</v>
      </c>
      <c r="H281" s="66">
        <v>0</v>
      </c>
      <c r="I281" s="65">
        <v>0</v>
      </c>
      <c r="J281" s="65">
        <v>0</v>
      </c>
      <c r="K281" s="65">
        <v>1</v>
      </c>
      <c r="L281" s="64">
        <v>0</v>
      </c>
      <c r="M281" s="181"/>
    </row>
    <row r="282" spans="1:13" x14ac:dyDescent="0.2">
      <c r="A282" s="236"/>
      <c r="B282" s="70" t="s">
        <v>117</v>
      </c>
      <c r="C282" s="69">
        <v>0</v>
      </c>
      <c r="D282" s="68">
        <v>0</v>
      </c>
      <c r="E282" s="68">
        <v>0</v>
      </c>
      <c r="F282" s="68">
        <v>0</v>
      </c>
      <c r="G282" s="67">
        <v>0</v>
      </c>
      <c r="H282" s="66">
        <v>0</v>
      </c>
      <c r="I282" s="65">
        <v>0</v>
      </c>
      <c r="J282" s="65">
        <v>0</v>
      </c>
      <c r="K282" s="65">
        <v>1</v>
      </c>
      <c r="L282" s="64">
        <v>0</v>
      </c>
      <c r="M282" s="181"/>
    </row>
    <row r="283" spans="1:13" x14ac:dyDescent="0.2">
      <c r="A283" s="236"/>
      <c r="B283" s="70" t="s">
        <v>334</v>
      </c>
      <c r="C283" s="69">
        <v>0</v>
      </c>
      <c r="D283" s="68">
        <v>0</v>
      </c>
      <c r="E283" s="68">
        <v>0</v>
      </c>
      <c r="F283" s="68">
        <v>0</v>
      </c>
      <c r="G283" s="67">
        <v>0</v>
      </c>
      <c r="H283" s="66">
        <v>0</v>
      </c>
      <c r="I283" s="65">
        <v>0</v>
      </c>
      <c r="J283" s="65">
        <v>0</v>
      </c>
      <c r="K283" s="65">
        <v>1</v>
      </c>
      <c r="L283" s="64">
        <v>0</v>
      </c>
      <c r="M283" s="181"/>
    </row>
    <row r="284" spans="1:13" x14ac:dyDescent="0.2">
      <c r="A284" s="236"/>
      <c r="B284" s="70" t="s">
        <v>115</v>
      </c>
      <c r="C284" s="69">
        <v>0</v>
      </c>
      <c r="D284" s="68">
        <v>0</v>
      </c>
      <c r="E284" s="68">
        <v>0</v>
      </c>
      <c r="F284" s="68">
        <v>0</v>
      </c>
      <c r="G284" s="67">
        <v>0</v>
      </c>
      <c r="H284" s="66">
        <v>0</v>
      </c>
      <c r="I284" s="65">
        <v>0</v>
      </c>
      <c r="J284" s="65">
        <v>0</v>
      </c>
      <c r="K284" s="65">
        <v>1</v>
      </c>
      <c r="L284" s="64">
        <v>0</v>
      </c>
      <c r="M284" s="181"/>
    </row>
    <row r="285" spans="1:13" x14ac:dyDescent="0.2">
      <c r="A285" s="236"/>
      <c r="B285" s="70" t="s">
        <v>114</v>
      </c>
      <c r="C285" s="69">
        <v>0</v>
      </c>
      <c r="D285" s="68">
        <v>0</v>
      </c>
      <c r="E285" s="68">
        <v>0</v>
      </c>
      <c r="F285" s="68">
        <v>0</v>
      </c>
      <c r="G285" s="67">
        <v>0</v>
      </c>
      <c r="H285" s="66">
        <v>0</v>
      </c>
      <c r="I285" s="65">
        <v>0</v>
      </c>
      <c r="J285" s="65">
        <v>0</v>
      </c>
      <c r="K285" s="65">
        <v>1</v>
      </c>
      <c r="L285" s="64">
        <v>0</v>
      </c>
      <c r="M285" s="181"/>
    </row>
    <row r="286" spans="1:13" x14ac:dyDescent="0.2">
      <c r="A286" s="236"/>
      <c r="B286" s="70" t="s">
        <v>337</v>
      </c>
      <c r="C286" s="69">
        <v>0</v>
      </c>
      <c r="D286" s="68">
        <v>0</v>
      </c>
      <c r="E286" s="68">
        <v>0</v>
      </c>
      <c r="F286" s="68">
        <v>0</v>
      </c>
      <c r="G286" s="67">
        <v>0</v>
      </c>
      <c r="H286" s="66">
        <v>0</v>
      </c>
      <c r="I286" s="65">
        <v>0</v>
      </c>
      <c r="J286" s="65">
        <v>0</v>
      </c>
      <c r="K286" s="65">
        <v>1</v>
      </c>
      <c r="L286" s="64">
        <v>0</v>
      </c>
      <c r="M286" s="181"/>
    </row>
    <row r="287" spans="1:13" x14ac:dyDescent="0.2">
      <c r="A287" s="236"/>
      <c r="B287" s="70" t="s">
        <v>113</v>
      </c>
      <c r="C287" s="69">
        <v>0</v>
      </c>
      <c r="D287" s="68">
        <v>0</v>
      </c>
      <c r="E287" s="68">
        <v>0</v>
      </c>
      <c r="F287" s="68">
        <v>0</v>
      </c>
      <c r="G287" s="67">
        <v>0</v>
      </c>
      <c r="H287" s="66">
        <v>0</v>
      </c>
      <c r="I287" s="65">
        <v>0</v>
      </c>
      <c r="J287" s="65">
        <v>0</v>
      </c>
      <c r="K287" s="65">
        <v>1</v>
      </c>
      <c r="L287" s="64">
        <v>0</v>
      </c>
      <c r="M287" s="181"/>
    </row>
    <row r="288" spans="1:13" x14ac:dyDescent="0.2">
      <c r="A288" s="236"/>
      <c r="B288" s="70" t="s">
        <v>339</v>
      </c>
      <c r="C288" s="69">
        <v>0</v>
      </c>
      <c r="D288" s="68">
        <v>0</v>
      </c>
      <c r="E288" s="68">
        <v>0</v>
      </c>
      <c r="F288" s="68">
        <v>0</v>
      </c>
      <c r="G288" s="67">
        <v>0</v>
      </c>
      <c r="H288" s="66">
        <v>0</v>
      </c>
      <c r="I288" s="65">
        <v>0</v>
      </c>
      <c r="J288" s="65">
        <v>0</v>
      </c>
      <c r="K288" s="65">
        <v>1</v>
      </c>
      <c r="L288" s="64">
        <v>0</v>
      </c>
      <c r="M288" s="181"/>
    </row>
    <row r="289" spans="1:13" x14ac:dyDescent="0.2">
      <c r="A289" s="236"/>
      <c r="B289" s="70" t="s">
        <v>341</v>
      </c>
      <c r="C289" s="69">
        <v>0</v>
      </c>
      <c r="D289" s="68">
        <v>0</v>
      </c>
      <c r="E289" s="68">
        <v>0</v>
      </c>
      <c r="F289" s="68">
        <v>0</v>
      </c>
      <c r="G289" s="67">
        <v>0</v>
      </c>
      <c r="H289" s="66">
        <v>0</v>
      </c>
      <c r="I289" s="65">
        <v>0</v>
      </c>
      <c r="J289" s="65">
        <v>0</v>
      </c>
      <c r="K289" s="65">
        <v>1</v>
      </c>
      <c r="L289" s="64">
        <v>0</v>
      </c>
      <c r="M289" s="181"/>
    </row>
    <row r="290" spans="1:13" x14ac:dyDescent="0.2">
      <c r="A290" s="236"/>
      <c r="B290" s="70" t="s">
        <v>342</v>
      </c>
      <c r="C290" s="69">
        <v>0</v>
      </c>
      <c r="D290" s="68">
        <v>0</v>
      </c>
      <c r="E290" s="68">
        <v>0</v>
      </c>
      <c r="F290" s="68">
        <v>0</v>
      </c>
      <c r="G290" s="67">
        <v>0</v>
      </c>
      <c r="H290" s="66">
        <v>0</v>
      </c>
      <c r="I290" s="65">
        <v>0</v>
      </c>
      <c r="J290" s="65">
        <v>0</v>
      </c>
      <c r="K290" s="65">
        <v>1</v>
      </c>
      <c r="L290" s="64">
        <v>0</v>
      </c>
      <c r="M290" s="181"/>
    </row>
    <row r="291" spans="1:13" x14ac:dyDescent="0.2">
      <c r="A291" s="236"/>
      <c r="B291" s="70" t="s">
        <v>349</v>
      </c>
      <c r="C291" s="69">
        <v>0</v>
      </c>
      <c r="D291" s="68">
        <v>0</v>
      </c>
      <c r="E291" s="68">
        <v>0</v>
      </c>
      <c r="F291" s="68">
        <v>0</v>
      </c>
      <c r="G291" s="67">
        <v>0</v>
      </c>
      <c r="H291" s="66">
        <v>0</v>
      </c>
      <c r="I291" s="65">
        <v>0</v>
      </c>
      <c r="J291" s="65">
        <v>0</v>
      </c>
      <c r="K291" s="65">
        <v>1</v>
      </c>
      <c r="L291" s="64">
        <v>0</v>
      </c>
      <c r="M291" s="181"/>
    </row>
    <row r="292" spans="1:13" x14ac:dyDescent="0.2">
      <c r="A292" s="236"/>
      <c r="B292" s="70" t="s">
        <v>225</v>
      </c>
      <c r="C292" s="69">
        <v>0</v>
      </c>
      <c r="D292" s="68">
        <v>0</v>
      </c>
      <c r="E292" s="68">
        <v>0</v>
      </c>
      <c r="F292" s="68">
        <v>0</v>
      </c>
      <c r="G292" s="67">
        <v>0</v>
      </c>
      <c r="H292" s="66">
        <v>0</v>
      </c>
      <c r="I292" s="65">
        <v>0</v>
      </c>
      <c r="J292" s="65">
        <v>0</v>
      </c>
      <c r="K292" s="65">
        <v>1</v>
      </c>
      <c r="L292" s="64">
        <v>0</v>
      </c>
      <c r="M292" s="181"/>
    </row>
    <row r="293" spans="1:13" x14ac:dyDescent="0.2">
      <c r="A293" s="236"/>
      <c r="B293" s="70" t="s">
        <v>112</v>
      </c>
      <c r="C293" s="69">
        <v>0</v>
      </c>
      <c r="D293" s="68">
        <v>0</v>
      </c>
      <c r="E293" s="68">
        <v>0</v>
      </c>
      <c r="F293" s="68">
        <v>0</v>
      </c>
      <c r="G293" s="67">
        <v>0</v>
      </c>
      <c r="H293" s="66">
        <v>0</v>
      </c>
      <c r="I293" s="65">
        <v>0</v>
      </c>
      <c r="J293" s="65">
        <v>0</v>
      </c>
      <c r="K293" s="65">
        <v>1</v>
      </c>
      <c r="L293" s="64">
        <v>0</v>
      </c>
      <c r="M293" s="181"/>
    </row>
    <row r="294" spans="1:13" x14ac:dyDescent="0.2">
      <c r="A294" s="236"/>
      <c r="B294" s="70" t="s">
        <v>111</v>
      </c>
      <c r="C294" s="69">
        <v>0</v>
      </c>
      <c r="D294" s="68">
        <v>0</v>
      </c>
      <c r="E294" s="68">
        <v>0</v>
      </c>
      <c r="F294" s="68">
        <v>0</v>
      </c>
      <c r="G294" s="67">
        <v>0</v>
      </c>
      <c r="H294" s="66">
        <v>0</v>
      </c>
      <c r="I294" s="65">
        <v>0</v>
      </c>
      <c r="J294" s="65">
        <v>0</v>
      </c>
      <c r="K294" s="65">
        <v>1</v>
      </c>
      <c r="L294" s="64">
        <v>0</v>
      </c>
      <c r="M294" s="181"/>
    </row>
    <row r="295" spans="1:13" x14ac:dyDescent="0.2">
      <c r="A295" s="236"/>
      <c r="B295" s="70" t="s">
        <v>110</v>
      </c>
      <c r="C295" s="69">
        <v>0</v>
      </c>
      <c r="D295" s="68">
        <v>0</v>
      </c>
      <c r="E295" s="68">
        <v>0</v>
      </c>
      <c r="F295" s="68">
        <v>0</v>
      </c>
      <c r="G295" s="67">
        <v>0</v>
      </c>
      <c r="H295" s="66">
        <v>0</v>
      </c>
      <c r="I295" s="65">
        <v>0</v>
      </c>
      <c r="J295" s="65">
        <v>0</v>
      </c>
      <c r="K295" s="65">
        <v>1</v>
      </c>
      <c r="L295" s="64">
        <v>0</v>
      </c>
      <c r="M295" s="181"/>
    </row>
    <row r="296" spans="1:13" x14ac:dyDescent="0.2">
      <c r="A296" s="236"/>
      <c r="B296" s="70" t="s">
        <v>109</v>
      </c>
      <c r="C296" s="69">
        <v>0</v>
      </c>
      <c r="D296" s="68">
        <v>0</v>
      </c>
      <c r="E296" s="68">
        <v>0</v>
      </c>
      <c r="F296" s="68">
        <v>0</v>
      </c>
      <c r="G296" s="67">
        <v>0</v>
      </c>
      <c r="H296" s="66">
        <v>0</v>
      </c>
      <c r="I296" s="65">
        <v>0</v>
      </c>
      <c r="J296" s="65">
        <v>0</v>
      </c>
      <c r="K296" s="65">
        <v>1</v>
      </c>
      <c r="L296" s="64">
        <v>0</v>
      </c>
      <c r="M296" s="181"/>
    </row>
    <row r="297" spans="1:13" x14ac:dyDescent="0.2">
      <c r="A297" s="236"/>
      <c r="B297" s="70" t="s">
        <v>108</v>
      </c>
      <c r="C297" s="69">
        <v>0</v>
      </c>
      <c r="D297" s="68">
        <v>0</v>
      </c>
      <c r="E297" s="68">
        <v>0</v>
      </c>
      <c r="F297" s="68">
        <v>0</v>
      </c>
      <c r="G297" s="67">
        <v>0</v>
      </c>
      <c r="H297" s="66">
        <v>0</v>
      </c>
      <c r="I297" s="65">
        <v>0</v>
      </c>
      <c r="J297" s="65">
        <v>0</v>
      </c>
      <c r="K297" s="65">
        <v>1</v>
      </c>
      <c r="L297" s="64">
        <v>0</v>
      </c>
      <c r="M297" s="181"/>
    </row>
    <row r="298" spans="1:13" x14ac:dyDescent="0.2">
      <c r="A298" s="236"/>
      <c r="B298" s="70" t="s">
        <v>107</v>
      </c>
      <c r="C298" s="69">
        <v>0</v>
      </c>
      <c r="D298" s="68">
        <v>0</v>
      </c>
      <c r="E298" s="68">
        <v>0</v>
      </c>
      <c r="F298" s="68">
        <v>0</v>
      </c>
      <c r="G298" s="67">
        <v>0</v>
      </c>
      <c r="H298" s="66">
        <v>0</v>
      </c>
      <c r="I298" s="65">
        <v>0</v>
      </c>
      <c r="J298" s="65">
        <v>0</v>
      </c>
      <c r="K298" s="65">
        <v>1</v>
      </c>
      <c r="L298" s="64">
        <v>0</v>
      </c>
      <c r="M298" s="181"/>
    </row>
    <row r="299" spans="1:13" x14ac:dyDescent="0.2">
      <c r="A299" s="236"/>
      <c r="B299" s="70" t="s">
        <v>106</v>
      </c>
      <c r="C299" s="69">
        <v>0</v>
      </c>
      <c r="D299" s="68">
        <v>0</v>
      </c>
      <c r="E299" s="68">
        <v>0</v>
      </c>
      <c r="F299" s="68">
        <v>0</v>
      </c>
      <c r="G299" s="67">
        <v>0</v>
      </c>
      <c r="H299" s="66">
        <v>0</v>
      </c>
      <c r="I299" s="65">
        <v>0</v>
      </c>
      <c r="J299" s="65">
        <v>0</v>
      </c>
      <c r="K299" s="65">
        <v>1</v>
      </c>
      <c r="L299" s="64">
        <v>0</v>
      </c>
      <c r="M299" s="181"/>
    </row>
    <row r="300" spans="1:13" x14ac:dyDescent="0.2">
      <c r="A300" s="236"/>
      <c r="B300" s="70" t="s">
        <v>226</v>
      </c>
      <c r="C300" s="69">
        <v>0</v>
      </c>
      <c r="D300" s="68">
        <v>0</v>
      </c>
      <c r="E300" s="68">
        <v>0</v>
      </c>
      <c r="F300" s="68">
        <v>0</v>
      </c>
      <c r="G300" s="67">
        <v>0</v>
      </c>
      <c r="H300" s="66">
        <v>0</v>
      </c>
      <c r="I300" s="65">
        <v>0</v>
      </c>
      <c r="J300" s="65">
        <v>0</v>
      </c>
      <c r="K300" s="65">
        <v>1</v>
      </c>
      <c r="L300" s="64">
        <v>0</v>
      </c>
      <c r="M300" s="181"/>
    </row>
    <row r="301" spans="1:13" x14ac:dyDescent="0.2">
      <c r="A301" s="236"/>
      <c r="B301" s="70" t="s">
        <v>355</v>
      </c>
      <c r="C301" s="69">
        <v>0</v>
      </c>
      <c r="D301" s="68">
        <v>0</v>
      </c>
      <c r="E301" s="68">
        <v>0</v>
      </c>
      <c r="F301" s="68">
        <v>0</v>
      </c>
      <c r="G301" s="67">
        <v>0</v>
      </c>
      <c r="H301" s="66">
        <v>0</v>
      </c>
      <c r="I301" s="65">
        <v>0</v>
      </c>
      <c r="J301" s="65">
        <v>0</v>
      </c>
      <c r="K301" s="65">
        <v>1</v>
      </c>
      <c r="L301" s="64">
        <v>0</v>
      </c>
      <c r="M301" s="181"/>
    </row>
    <row r="302" spans="1:13" x14ac:dyDescent="0.2">
      <c r="A302" s="236"/>
      <c r="B302" s="70" t="s">
        <v>104</v>
      </c>
      <c r="C302" s="69">
        <v>0</v>
      </c>
      <c r="D302" s="68">
        <v>0</v>
      </c>
      <c r="E302" s="68">
        <v>0</v>
      </c>
      <c r="F302" s="68">
        <v>0</v>
      </c>
      <c r="G302" s="67">
        <v>0</v>
      </c>
      <c r="H302" s="66">
        <v>0</v>
      </c>
      <c r="I302" s="65">
        <v>0</v>
      </c>
      <c r="J302" s="65">
        <v>0</v>
      </c>
      <c r="K302" s="65">
        <v>1</v>
      </c>
      <c r="L302" s="64">
        <v>0</v>
      </c>
      <c r="M302" s="181"/>
    </row>
    <row r="303" spans="1:13" x14ac:dyDescent="0.2">
      <c r="A303" s="236"/>
      <c r="B303" s="70" t="s">
        <v>357</v>
      </c>
      <c r="C303" s="69">
        <v>0</v>
      </c>
      <c r="D303" s="68">
        <v>0</v>
      </c>
      <c r="E303" s="68">
        <v>0</v>
      </c>
      <c r="F303" s="68">
        <v>0</v>
      </c>
      <c r="G303" s="67">
        <v>0</v>
      </c>
      <c r="H303" s="66">
        <v>0</v>
      </c>
      <c r="I303" s="65">
        <v>0</v>
      </c>
      <c r="J303" s="65">
        <v>0</v>
      </c>
      <c r="K303" s="65">
        <v>1</v>
      </c>
      <c r="L303" s="64">
        <v>0</v>
      </c>
      <c r="M303" s="181"/>
    </row>
    <row r="304" spans="1:13" x14ac:dyDescent="0.2">
      <c r="A304" s="236"/>
      <c r="B304" s="70" t="s">
        <v>358</v>
      </c>
      <c r="C304" s="69">
        <v>0</v>
      </c>
      <c r="D304" s="68">
        <v>0</v>
      </c>
      <c r="E304" s="68">
        <v>0</v>
      </c>
      <c r="F304" s="68">
        <v>0</v>
      </c>
      <c r="G304" s="67">
        <v>0</v>
      </c>
      <c r="H304" s="66">
        <v>0</v>
      </c>
      <c r="I304" s="65">
        <v>0</v>
      </c>
      <c r="J304" s="65">
        <v>0</v>
      </c>
      <c r="K304" s="65">
        <v>1</v>
      </c>
      <c r="L304" s="64">
        <v>0</v>
      </c>
      <c r="M304" s="181"/>
    </row>
    <row r="305" spans="1:13" x14ac:dyDescent="0.2">
      <c r="A305" s="236"/>
      <c r="B305" s="70" t="s">
        <v>359</v>
      </c>
      <c r="C305" s="69">
        <v>0</v>
      </c>
      <c r="D305" s="68">
        <v>0</v>
      </c>
      <c r="E305" s="68">
        <v>0</v>
      </c>
      <c r="F305" s="68">
        <v>0</v>
      </c>
      <c r="G305" s="67">
        <v>0</v>
      </c>
      <c r="H305" s="66">
        <v>0</v>
      </c>
      <c r="I305" s="65">
        <v>0</v>
      </c>
      <c r="J305" s="65">
        <v>0</v>
      </c>
      <c r="K305" s="65">
        <v>1</v>
      </c>
      <c r="L305" s="64">
        <v>0</v>
      </c>
      <c r="M305" s="181"/>
    </row>
    <row r="306" spans="1:13" x14ac:dyDescent="0.2">
      <c r="A306" s="236"/>
      <c r="B306" s="70" t="s">
        <v>362</v>
      </c>
      <c r="C306" s="69">
        <v>0</v>
      </c>
      <c r="D306" s="68">
        <v>0</v>
      </c>
      <c r="E306" s="68">
        <v>0</v>
      </c>
      <c r="F306" s="68">
        <v>0</v>
      </c>
      <c r="G306" s="67">
        <v>0</v>
      </c>
      <c r="H306" s="66">
        <v>0</v>
      </c>
      <c r="I306" s="65">
        <v>0</v>
      </c>
      <c r="J306" s="65">
        <v>0</v>
      </c>
      <c r="K306" s="65">
        <v>1</v>
      </c>
      <c r="L306" s="64">
        <v>0</v>
      </c>
      <c r="M306" s="181"/>
    </row>
    <row r="307" spans="1:13" x14ac:dyDescent="0.2">
      <c r="A307" s="236"/>
      <c r="B307" s="70" t="s">
        <v>102</v>
      </c>
      <c r="C307" s="69">
        <v>0</v>
      </c>
      <c r="D307" s="68">
        <v>0</v>
      </c>
      <c r="E307" s="68">
        <v>0</v>
      </c>
      <c r="F307" s="68">
        <v>0</v>
      </c>
      <c r="G307" s="67">
        <v>0</v>
      </c>
      <c r="H307" s="66">
        <v>0</v>
      </c>
      <c r="I307" s="65">
        <v>0</v>
      </c>
      <c r="J307" s="65">
        <v>0</v>
      </c>
      <c r="K307" s="65">
        <v>1</v>
      </c>
      <c r="L307" s="64">
        <v>0</v>
      </c>
      <c r="M307" s="181"/>
    </row>
    <row r="308" spans="1:13" x14ac:dyDescent="0.2">
      <c r="A308" s="236"/>
      <c r="B308" s="70" t="s">
        <v>101</v>
      </c>
      <c r="C308" s="69">
        <v>0</v>
      </c>
      <c r="D308" s="68">
        <v>0</v>
      </c>
      <c r="E308" s="68">
        <v>0</v>
      </c>
      <c r="F308" s="68">
        <v>0</v>
      </c>
      <c r="G308" s="67">
        <v>0</v>
      </c>
      <c r="H308" s="66">
        <v>0</v>
      </c>
      <c r="I308" s="65">
        <v>0</v>
      </c>
      <c r="J308" s="65">
        <v>0</v>
      </c>
      <c r="K308" s="65">
        <v>1</v>
      </c>
      <c r="L308" s="64">
        <v>0</v>
      </c>
      <c r="M308" s="181"/>
    </row>
    <row r="309" spans="1:13" x14ac:dyDescent="0.2">
      <c r="A309" s="236"/>
      <c r="B309" s="70" t="s">
        <v>230</v>
      </c>
      <c r="C309" s="69">
        <v>0</v>
      </c>
      <c r="D309" s="68">
        <v>0</v>
      </c>
      <c r="E309" s="68">
        <v>0</v>
      </c>
      <c r="F309" s="68">
        <v>0</v>
      </c>
      <c r="G309" s="67">
        <v>0</v>
      </c>
      <c r="H309" s="66">
        <v>0</v>
      </c>
      <c r="I309" s="65">
        <v>0</v>
      </c>
      <c r="J309" s="65">
        <v>0</v>
      </c>
      <c r="K309" s="65">
        <v>1</v>
      </c>
      <c r="L309" s="64">
        <v>0</v>
      </c>
      <c r="M309" s="181"/>
    </row>
    <row r="310" spans="1:13" x14ac:dyDescent="0.2">
      <c r="A310" s="236"/>
      <c r="B310" s="70" t="s">
        <v>100</v>
      </c>
      <c r="C310" s="69">
        <v>0</v>
      </c>
      <c r="D310" s="68">
        <v>0</v>
      </c>
      <c r="E310" s="68">
        <v>0</v>
      </c>
      <c r="F310" s="68">
        <v>0</v>
      </c>
      <c r="G310" s="67">
        <v>0</v>
      </c>
      <c r="H310" s="66">
        <v>0</v>
      </c>
      <c r="I310" s="65">
        <v>0</v>
      </c>
      <c r="J310" s="65">
        <v>0</v>
      </c>
      <c r="K310" s="65">
        <v>1</v>
      </c>
      <c r="L310" s="64">
        <v>0</v>
      </c>
      <c r="M310" s="181"/>
    </row>
    <row r="311" spans="1:13" x14ac:dyDescent="0.2">
      <c r="A311" s="236"/>
      <c r="B311" s="70" t="s">
        <v>99</v>
      </c>
      <c r="C311" s="69">
        <v>0</v>
      </c>
      <c r="D311" s="68">
        <v>0</v>
      </c>
      <c r="E311" s="68">
        <v>0</v>
      </c>
      <c r="F311" s="68">
        <v>0</v>
      </c>
      <c r="G311" s="67">
        <v>0</v>
      </c>
      <c r="H311" s="66">
        <v>0</v>
      </c>
      <c r="I311" s="65">
        <v>0</v>
      </c>
      <c r="J311" s="65">
        <v>0</v>
      </c>
      <c r="K311" s="65">
        <v>1</v>
      </c>
      <c r="L311" s="64">
        <v>0</v>
      </c>
      <c r="M311" s="181"/>
    </row>
    <row r="312" spans="1:13" ht="15.75" thickBot="1" x14ac:dyDescent="0.25">
      <c r="A312" s="236"/>
      <c r="B312" s="184" t="s">
        <v>98</v>
      </c>
      <c r="C312" s="185">
        <v>0</v>
      </c>
      <c r="D312" s="186">
        <v>0</v>
      </c>
      <c r="E312" s="186">
        <v>0</v>
      </c>
      <c r="F312" s="186">
        <v>0</v>
      </c>
      <c r="G312" s="187">
        <v>0</v>
      </c>
      <c r="H312" s="188">
        <v>0</v>
      </c>
      <c r="I312" s="189">
        <v>0</v>
      </c>
      <c r="J312" s="189">
        <v>0</v>
      </c>
      <c r="K312" s="189">
        <v>1</v>
      </c>
      <c r="L312" s="190">
        <v>0</v>
      </c>
      <c r="M312" s="181"/>
    </row>
    <row r="313" spans="1:13" x14ac:dyDescent="0.2">
      <c r="A313" s="191"/>
      <c r="B313" s="192"/>
      <c r="C313" s="193"/>
      <c r="D313" s="193"/>
      <c r="E313" s="193"/>
      <c r="F313" s="193"/>
      <c r="G313" s="193"/>
      <c r="H313" s="194"/>
      <c r="I313" s="194"/>
      <c r="J313" s="194"/>
      <c r="K313" s="194"/>
      <c r="L313" s="194"/>
      <c r="M313" s="181"/>
    </row>
    <row r="314" spans="1:13" x14ac:dyDescent="0.2">
      <c r="C314" s="195"/>
      <c r="D314" s="195"/>
      <c r="E314" s="195"/>
      <c r="F314" s="195"/>
      <c r="G314" s="195"/>
      <c r="H314" s="196"/>
      <c r="I314" s="196"/>
      <c r="J314" s="196"/>
      <c r="K314" s="196"/>
      <c r="L314" s="196"/>
      <c r="M314" s="181"/>
    </row>
    <row r="315" spans="1:13" x14ac:dyDescent="0.2">
      <c r="C315" s="195"/>
      <c r="D315" s="195"/>
      <c r="E315" s="195"/>
      <c r="F315" s="195"/>
      <c r="G315" s="195"/>
      <c r="H315" s="196"/>
      <c r="I315" s="196"/>
      <c r="J315" s="196"/>
      <c r="K315" s="196"/>
      <c r="L315" s="196"/>
      <c r="M315" s="181"/>
    </row>
    <row r="316" spans="1:13" x14ac:dyDescent="0.2">
      <c r="C316" s="195"/>
      <c r="D316" s="195"/>
      <c r="E316" s="195"/>
      <c r="F316" s="195"/>
      <c r="G316" s="195"/>
      <c r="H316" s="196"/>
      <c r="I316" s="196"/>
      <c r="J316" s="196"/>
      <c r="K316" s="196"/>
      <c r="L316" s="196"/>
      <c r="M316" s="181"/>
    </row>
    <row r="317" spans="1:13" x14ac:dyDescent="0.2">
      <c r="C317" s="195"/>
      <c r="D317" s="195"/>
      <c r="E317" s="195"/>
      <c r="F317" s="195"/>
      <c r="G317" s="195"/>
      <c r="H317" s="196"/>
      <c r="I317" s="196"/>
      <c r="J317" s="196"/>
      <c r="K317" s="196"/>
      <c r="L317" s="196"/>
      <c r="M317" s="181"/>
    </row>
    <row r="318" spans="1:13" x14ac:dyDescent="0.2">
      <c r="C318" s="195"/>
      <c r="D318" s="195"/>
      <c r="E318" s="195"/>
      <c r="F318" s="195"/>
      <c r="G318" s="195"/>
      <c r="H318" s="196"/>
      <c r="I318" s="196"/>
      <c r="J318" s="196"/>
      <c r="K318" s="196"/>
      <c r="L318" s="196"/>
      <c r="M318" s="181"/>
    </row>
    <row r="319" spans="1:13" x14ac:dyDescent="0.2">
      <c r="C319" s="195"/>
      <c r="D319" s="195"/>
      <c r="E319" s="195"/>
      <c r="F319" s="195"/>
      <c r="G319" s="195"/>
      <c r="H319" s="196"/>
      <c r="I319" s="196"/>
      <c r="J319" s="196"/>
      <c r="K319" s="196"/>
      <c r="L319" s="196"/>
      <c r="M319" s="181"/>
    </row>
    <row r="320" spans="1:13" x14ac:dyDescent="0.2">
      <c r="C320" s="195"/>
      <c r="D320" s="195"/>
      <c r="E320" s="195"/>
      <c r="F320" s="195"/>
      <c r="G320" s="195"/>
      <c r="H320" s="196"/>
      <c r="I320" s="196"/>
      <c r="J320" s="196"/>
      <c r="K320" s="196"/>
      <c r="L320" s="196"/>
      <c r="M320" s="181"/>
    </row>
    <row r="321" spans="3:13" x14ac:dyDescent="0.2">
      <c r="C321" s="195"/>
      <c r="D321" s="195"/>
      <c r="E321" s="195"/>
      <c r="F321" s="195"/>
      <c r="G321" s="195"/>
      <c r="H321" s="196"/>
      <c r="I321" s="196"/>
      <c r="J321" s="196"/>
      <c r="K321" s="196"/>
      <c r="L321" s="196"/>
      <c r="M321" s="181"/>
    </row>
    <row r="322" spans="3:13" x14ac:dyDescent="0.2">
      <c r="C322" s="195"/>
      <c r="D322" s="195"/>
      <c r="E322" s="195"/>
      <c r="F322" s="195"/>
      <c r="G322" s="195"/>
      <c r="H322" s="196"/>
      <c r="I322" s="196"/>
      <c r="J322" s="196"/>
      <c r="K322" s="196"/>
      <c r="L322" s="196"/>
      <c r="M322" s="181"/>
    </row>
    <row r="323" spans="3:13" x14ac:dyDescent="0.2">
      <c r="C323" s="195"/>
      <c r="D323" s="195"/>
      <c r="E323" s="195"/>
      <c r="F323" s="195"/>
      <c r="G323" s="195"/>
      <c r="H323" s="196"/>
      <c r="I323" s="196"/>
      <c r="J323" s="196"/>
      <c r="K323" s="196"/>
      <c r="L323" s="196"/>
      <c r="M323" s="181"/>
    </row>
    <row r="324" spans="3:13" x14ac:dyDescent="0.2">
      <c r="C324" s="195"/>
      <c r="D324" s="195"/>
      <c r="E324" s="195"/>
      <c r="F324" s="195"/>
      <c r="G324" s="195"/>
      <c r="H324" s="196"/>
      <c r="I324" s="196"/>
      <c r="J324" s="196"/>
      <c r="K324" s="196"/>
      <c r="L324" s="196"/>
      <c r="M324" s="181"/>
    </row>
    <row r="325" spans="3:13" x14ac:dyDescent="0.2">
      <c r="C325" s="195"/>
      <c r="D325" s="195"/>
      <c r="E325" s="195"/>
      <c r="F325" s="195"/>
      <c r="G325" s="195"/>
      <c r="H325" s="196"/>
      <c r="I325" s="196"/>
      <c r="J325" s="196"/>
      <c r="K325" s="196"/>
      <c r="L325" s="196"/>
      <c r="M325" s="181"/>
    </row>
    <row r="326" spans="3:13" x14ac:dyDescent="0.2">
      <c r="C326" s="195"/>
      <c r="D326" s="195"/>
      <c r="E326" s="195"/>
      <c r="F326" s="195"/>
      <c r="G326" s="195"/>
      <c r="H326" s="196"/>
      <c r="I326" s="196"/>
      <c r="J326" s="196"/>
      <c r="K326" s="196"/>
      <c r="L326" s="196"/>
      <c r="M326" s="181"/>
    </row>
    <row r="327" spans="3:13" x14ac:dyDescent="0.2">
      <c r="C327" s="195"/>
      <c r="D327" s="195"/>
      <c r="E327" s="195"/>
      <c r="F327" s="195"/>
      <c r="G327" s="195"/>
      <c r="H327" s="196"/>
      <c r="I327" s="196"/>
      <c r="J327" s="196"/>
      <c r="K327" s="196"/>
      <c r="L327" s="196"/>
      <c r="M327" s="181"/>
    </row>
    <row r="328" spans="3:13" x14ac:dyDescent="0.2">
      <c r="C328" s="195"/>
      <c r="D328" s="195"/>
      <c r="E328" s="195"/>
      <c r="F328" s="195"/>
      <c r="G328" s="195"/>
      <c r="H328" s="196"/>
      <c r="I328" s="196"/>
      <c r="J328" s="196"/>
      <c r="K328" s="196"/>
      <c r="L328" s="196"/>
      <c r="M328" s="181"/>
    </row>
    <row r="329" spans="3:13" x14ac:dyDescent="0.2">
      <c r="C329" s="195"/>
      <c r="D329" s="195"/>
      <c r="E329" s="195"/>
      <c r="F329" s="195"/>
      <c r="G329" s="195"/>
      <c r="H329" s="196"/>
      <c r="I329" s="196"/>
      <c r="J329" s="196"/>
      <c r="K329" s="196"/>
      <c r="L329" s="196"/>
      <c r="M329" s="181"/>
    </row>
    <row r="330" spans="3:13" x14ac:dyDescent="0.2">
      <c r="C330" s="195"/>
      <c r="D330" s="195"/>
      <c r="E330" s="195"/>
      <c r="F330" s="195"/>
      <c r="G330" s="195"/>
      <c r="H330" s="196"/>
      <c r="I330" s="196"/>
      <c r="J330" s="196"/>
      <c r="K330" s="196"/>
      <c r="L330" s="196"/>
      <c r="M330" s="181"/>
    </row>
    <row r="331" spans="3:13" x14ac:dyDescent="0.2">
      <c r="C331" s="195"/>
      <c r="D331" s="195"/>
      <c r="E331" s="195"/>
      <c r="F331" s="195"/>
      <c r="G331" s="195"/>
      <c r="H331" s="196"/>
      <c r="I331" s="196"/>
      <c r="J331" s="196"/>
      <c r="K331" s="196"/>
      <c r="L331" s="196"/>
      <c r="M331" s="181"/>
    </row>
    <row r="332" spans="3:13" x14ac:dyDescent="0.2">
      <c r="C332" s="195"/>
      <c r="D332" s="195"/>
      <c r="E332" s="195"/>
      <c r="F332" s="195"/>
      <c r="G332" s="195"/>
      <c r="H332" s="196"/>
      <c r="I332" s="196"/>
      <c r="J332" s="196"/>
      <c r="K332" s="196"/>
      <c r="L332" s="196"/>
      <c r="M332" s="181"/>
    </row>
    <row r="333" spans="3:13" x14ac:dyDescent="0.2">
      <c r="C333" s="195"/>
      <c r="D333" s="195"/>
      <c r="E333" s="195"/>
      <c r="F333" s="195"/>
      <c r="G333" s="195"/>
      <c r="H333" s="196"/>
      <c r="I333" s="196"/>
      <c r="J333" s="196"/>
      <c r="K333" s="196"/>
      <c r="L333" s="196"/>
    </row>
  </sheetData>
  <sheetProtection password="CC63" sheet="1" objects="1" scenarios="1"/>
  <sortState ref="B158:L173">
    <sortCondition ref="B158:B173"/>
  </sortState>
  <mergeCells count="6">
    <mergeCell ref="A174:A312"/>
    <mergeCell ref="A158:A173"/>
    <mergeCell ref="A3:A157"/>
    <mergeCell ref="C1:G1"/>
    <mergeCell ref="H1:L1"/>
    <mergeCell ref="B1:B2"/>
  </mergeCells>
  <pageMargins left="0.7" right="0.7" top="0.75" bottom="0.75" header="0.3" footer="0.3"/>
  <pageSetup scale="41" fitToHeight="3" orientation="portrait" r:id="rId1"/>
  <rowBreaks count="1" manualBreakCount="1">
    <brk id="9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Information_x0020_Classification xmlns="c34af464-7aa1-4edd-9be4-83dffc1cb926">Public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A604868-73C9-4188-9C88-25739A13461C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smunson</cp:lastModifiedBy>
  <cp:lastPrinted>2010-03-25T19:45:08Z</cp:lastPrinted>
  <dcterms:created xsi:type="dcterms:W3CDTF">2009-03-24T21:15:05Z</dcterms:created>
  <dcterms:modified xsi:type="dcterms:W3CDTF">2012-04-01T17:12:12Z</dcterms:modified>
</cp:coreProperties>
</file>